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Šumperk bez kácení\"/>
    </mc:Choice>
  </mc:AlternateContent>
  <bookViews>
    <workbookView xWindow="0" yWindow="0" windowWidth="0" windowHeight="0"/>
  </bookViews>
  <sheets>
    <sheet name="Rekapitulace stavby" sheetId="1" r:id="rId1"/>
    <sheet name="SO 001 - Příprava území 0..." sheetId="2" r:id="rId2"/>
    <sheet name="SO 002 - Příprava území 0..." sheetId="3" r:id="rId3"/>
    <sheet name="SO 101 - Účelová komunika..." sheetId="4" r:id="rId4"/>
    <sheet name="SO 102 - Účelová komunika..." sheetId="5" r:id="rId5"/>
    <sheet name="SO 801 - Vegetační úpravy..." sheetId="6" r:id="rId6"/>
    <sheet name="SO 802 - Vegetační úpravy..." sheetId="7" r:id="rId7"/>
    <sheet name="SO 803 - Vegetační úpravy..." sheetId="8" r:id="rId8"/>
    <sheet name="VON - Vedlejší a ostatní 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001 - Příprava území 0...'!$C$121:$K$178</definedName>
    <definedName name="_xlnm.Print_Area" localSheetId="1">'SO 001 - Příprava území 0...'!$C$4:$J$39,'SO 001 - Příprava území 0...'!$C$50:$J$76,'SO 001 - Příprava území 0...'!$C$82:$J$103,'SO 001 - Příprava území 0...'!$C$109:$K$178</definedName>
    <definedName name="_xlnm.Print_Titles" localSheetId="1">'SO 001 - Příprava území 0...'!$121:$121</definedName>
    <definedName name="_xlnm._FilterDatabase" localSheetId="2" hidden="1">'SO 002 - Příprava území 0...'!$C$122:$K$174</definedName>
    <definedName name="_xlnm.Print_Area" localSheetId="2">'SO 002 - Příprava území 0...'!$C$4:$J$39,'SO 002 - Příprava území 0...'!$C$50:$J$76,'SO 002 - Příprava území 0...'!$C$82:$J$104,'SO 002 - Příprava území 0...'!$C$110:$K$174</definedName>
    <definedName name="_xlnm.Print_Titles" localSheetId="2">'SO 002 - Příprava území 0...'!$122:$122</definedName>
    <definedName name="_xlnm._FilterDatabase" localSheetId="3" hidden="1">'SO 101 - Účelová komunika...'!$C$122:$K$213</definedName>
    <definedName name="_xlnm.Print_Area" localSheetId="3">'SO 101 - Účelová komunika...'!$C$4:$J$39,'SO 101 - Účelová komunika...'!$C$50:$J$76,'SO 101 - Účelová komunika...'!$C$82:$J$104,'SO 101 - Účelová komunika...'!$C$110:$K$213</definedName>
    <definedName name="_xlnm.Print_Titles" localSheetId="3">'SO 101 - Účelová komunika...'!$122:$122</definedName>
    <definedName name="_xlnm._FilterDatabase" localSheetId="4" hidden="1">'SO 102 - Účelová komunika...'!$C$122:$K$237</definedName>
    <definedName name="_xlnm.Print_Area" localSheetId="4">'SO 102 - Účelová komunika...'!$C$4:$J$39,'SO 102 - Účelová komunika...'!$C$50:$J$76,'SO 102 - Účelová komunika...'!$C$82:$J$104,'SO 102 - Účelová komunika...'!$C$110:$K$237</definedName>
    <definedName name="_xlnm.Print_Titles" localSheetId="4">'SO 102 - Účelová komunika...'!$122:$122</definedName>
    <definedName name="_xlnm._FilterDatabase" localSheetId="5" hidden="1">'SO 801 - Vegetační úpravy...'!$C$117:$K$146</definedName>
    <definedName name="_xlnm.Print_Area" localSheetId="5">'SO 801 - Vegetační úpravy...'!$C$4:$J$39,'SO 801 - Vegetační úpravy...'!$C$50:$J$76,'SO 801 - Vegetační úpravy...'!$C$82:$J$99,'SO 801 - Vegetační úpravy...'!$C$105:$K$146</definedName>
    <definedName name="_xlnm.Print_Titles" localSheetId="5">'SO 801 - Vegetační úpravy...'!$117:$117</definedName>
    <definedName name="_xlnm._FilterDatabase" localSheetId="6" hidden="1">'SO 802 - Vegetační úpravy...'!$C$118:$K$144</definedName>
    <definedName name="_xlnm.Print_Area" localSheetId="6">'SO 802 - Vegetační úpravy...'!$C$4:$J$39,'SO 802 - Vegetační úpravy...'!$C$50:$J$76,'SO 802 - Vegetační úpravy...'!$C$82:$J$100,'SO 802 - Vegetační úpravy...'!$C$106:$K$144</definedName>
    <definedName name="_xlnm.Print_Titles" localSheetId="6">'SO 802 - Vegetační úpravy...'!$118:$118</definedName>
    <definedName name="_xlnm._FilterDatabase" localSheetId="7" hidden="1">'SO 803 - Vegetační úpravy...'!$C$117:$K$129</definedName>
    <definedName name="_xlnm.Print_Area" localSheetId="7">'SO 803 - Vegetační úpravy...'!$C$4:$J$39,'SO 803 - Vegetační úpravy...'!$C$50:$J$76,'SO 803 - Vegetační úpravy...'!$C$82:$J$99,'SO 803 - Vegetační úpravy...'!$C$105:$K$129</definedName>
    <definedName name="_xlnm.Print_Titles" localSheetId="7">'SO 803 - Vegetační úpravy...'!$117:$117</definedName>
    <definedName name="_xlnm._FilterDatabase" localSheetId="8" hidden="1">'VON - Vedlejší a ostatní ...'!$C$119:$K$200</definedName>
    <definedName name="_xlnm.Print_Area" localSheetId="8">'VON - Vedlejší a ostatní ...'!$C$4:$J$39,'VON - Vedlejší a ostatní ...'!$C$50:$J$76,'VON - Vedlejší a ostatní ...'!$C$82:$J$101,'VON - Vedlejší a ostatní ...'!$C$107:$K$200</definedName>
    <definedName name="_xlnm.Print_Titles" localSheetId="8">'VON - Vedlejší a ostatní ...'!$119:$119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200"/>
  <c r="BH200"/>
  <c r="BG200"/>
  <c r="BF200"/>
  <c r="T200"/>
  <c r="T199"/>
  <c r="R200"/>
  <c r="R199"/>
  <c r="P200"/>
  <c r="P199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4"/>
  <c r="BH134"/>
  <c r="BG134"/>
  <c r="BF134"/>
  <c r="T134"/>
  <c r="T133"/>
  <c r="R134"/>
  <c r="R133"/>
  <c r="P134"/>
  <c r="P133"/>
  <c r="BI122"/>
  <c r="BH122"/>
  <c r="BG122"/>
  <c r="BF122"/>
  <c r="T122"/>
  <c r="T121"/>
  <c r="T120"/>
  <c r="R122"/>
  <c r="R121"/>
  <c r="R120"/>
  <c r="P122"/>
  <c r="P121"/>
  <c r="P120"/>
  <c i="1" r="AU102"/>
  <c i="9"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8" r="J37"/>
  <c r="J36"/>
  <c i="1" r="AY101"/>
  <c i="8" r="J35"/>
  <c i="1" r="AX101"/>
  <c i="8"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89"/>
  <c r="E7"/>
  <c r="E85"/>
  <c i="7" r="J37"/>
  <c r="J36"/>
  <c i="1" r="AY100"/>
  <c i="7" r="J35"/>
  <c i="1" r="AX100"/>
  <c i="7"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6" r="J37"/>
  <c r="J36"/>
  <c i="1" r="AY99"/>
  <c i="6" r="J35"/>
  <c i="1" r="AX99"/>
  <c i="6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5" r="J37"/>
  <c r="J36"/>
  <c i="1" r="AY98"/>
  <c i="5" r="J35"/>
  <c i="1" r="AX98"/>
  <c i="5" r="BI237"/>
  <c r="BH237"/>
  <c r="BG237"/>
  <c r="BF237"/>
  <c r="T237"/>
  <c r="T236"/>
  <c r="R237"/>
  <c r="R236"/>
  <c r="P237"/>
  <c r="P236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89"/>
  <c r="E7"/>
  <c r="E85"/>
  <c i="4" r="J37"/>
  <c r="J36"/>
  <c i="1" r="AY97"/>
  <c i="4" r="J35"/>
  <c i="1" r="AX97"/>
  <c i="4" r="BI213"/>
  <c r="BH213"/>
  <c r="BG213"/>
  <c r="BF213"/>
  <c r="T213"/>
  <c r="T212"/>
  <c r="R213"/>
  <c r="R212"/>
  <c r="P213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3" r="J37"/>
  <c r="J36"/>
  <c i="1" r="AY96"/>
  <c i="3" r="J35"/>
  <c i="1" r="AX96"/>
  <c i="3"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2" r="J37"/>
  <c r="J36"/>
  <c i="1" r="AY95"/>
  <c i="2" r="J35"/>
  <c i="1" r="AX95"/>
  <c i="2"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1" r="L90"/>
  <c r="AM90"/>
  <c r="AM89"/>
  <c r="L89"/>
  <c r="AM87"/>
  <c r="L87"/>
  <c r="L85"/>
  <c r="L84"/>
  <c i="2" r="BK178"/>
  <c r="J173"/>
  <c r="J162"/>
  <c r="BK155"/>
  <c r="BK130"/>
  <c r="BK127"/>
  <c r="BK146"/>
  <c r="J154"/>
  <c i="3" r="BK163"/>
  <c r="BK139"/>
  <c r="J165"/>
  <c i="4" r="BK203"/>
  <c r="BK130"/>
  <c r="BK158"/>
  <c r="J130"/>
  <c r="J165"/>
  <c r="J203"/>
  <c r="J193"/>
  <c r="J213"/>
  <c r="BK137"/>
  <c i="5" r="J234"/>
  <c r="J198"/>
  <c r="J217"/>
  <c r="BK151"/>
  <c r="BK234"/>
  <c r="BK179"/>
  <c r="BK149"/>
  <c r="BK164"/>
  <c r="J223"/>
  <c r="J132"/>
  <c r="BK223"/>
  <c r="J126"/>
  <c i="6" r="BK123"/>
  <c r="BK139"/>
  <c r="J137"/>
  <c i="7" r="J130"/>
  <c r="BK136"/>
  <c r="BK132"/>
  <c r="BK127"/>
  <c r="J125"/>
  <c i="8" r="BK124"/>
  <c r="BK129"/>
  <c i="9" r="J163"/>
  <c r="BK164"/>
  <c r="BK139"/>
  <c r="BK156"/>
  <c r="BK134"/>
  <c i="2" r="BK174"/>
  <c r="J171"/>
  <c r="J158"/>
  <c r="BK152"/>
  <c r="BK125"/>
  <c r="J170"/>
  <c r="J141"/>
  <c r="J125"/>
  <c i="3" r="BK166"/>
  <c r="BK145"/>
  <c r="BK128"/>
  <c r="J145"/>
  <c i="4" r="BK187"/>
  <c r="J191"/>
  <c r="BK141"/>
  <c r="BK209"/>
  <c r="BK150"/>
  <c r="BK208"/>
  <c r="J169"/>
  <c r="J205"/>
  <c r="J139"/>
  <c r="BK155"/>
  <c i="5" r="J158"/>
  <c r="J220"/>
  <c r="J169"/>
  <c r="J228"/>
  <c r="J164"/>
  <c r="BK196"/>
  <c r="BK126"/>
  <c r="BK198"/>
  <c r="J237"/>
  <c r="BK132"/>
  <c i="6" r="BK135"/>
  <c r="BK133"/>
  <c r="J141"/>
  <c r="J133"/>
  <c i="7" r="BK128"/>
  <c r="BK124"/>
  <c r="J140"/>
  <c r="BK133"/>
  <c i="8" r="BK121"/>
  <c r="J127"/>
  <c i="9" r="J166"/>
  <c r="BK200"/>
  <c r="BK147"/>
  <c r="BK162"/>
  <c r="J150"/>
  <c r="J185"/>
  <c i="2" r="J174"/>
  <c r="BK159"/>
  <c r="J155"/>
  <c r="J146"/>
  <c r="J130"/>
  <c r="BK151"/>
  <c r="BK153"/>
  <c i="3" r="J162"/>
  <c r="J136"/>
  <c r="J163"/>
  <c r="J139"/>
  <c r="J128"/>
  <c r="BK158"/>
  <c r="J168"/>
  <c r="J126"/>
  <c r="J134"/>
  <c i="4" r="BK146"/>
  <c r="J185"/>
  <c r="J145"/>
  <c r="BK191"/>
  <c r="BK213"/>
  <c r="J134"/>
  <c r="BK211"/>
  <c r="BK172"/>
  <c i="5" r="J179"/>
  <c r="J130"/>
  <c r="BK201"/>
  <c r="J128"/>
  <c r="BK189"/>
  <c r="J177"/>
  <c r="J174"/>
  <c r="BK169"/>
  <c r="BK158"/>
  <c r="J212"/>
  <c r="J140"/>
  <c r="J207"/>
  <c r="BK128"/>
  <c r="J199"/>
  <c r="J191"/>
  <c i="6" r="J129"/>
  <c r="BK125"/>
  <c r="BK128"/>
  <c r="J123"/>
  <c i="7" r="J138"/>
  <c r="BK125"/>
  <c r="J128"/>
  <c r="J124"/>
  <c i="8" r="J126"/>
  <c r="J125"/>
  <c i="9" r="J159"/>
  <c r="J141"/>
  <c r="BK166"/>
  <c r="J139"/>
  <c r="J147"/>
  <c i="2" r="J178"/>
  <c r="BK170"/>
  <c r="BK158"/>
  <c r="J153"/>
  <c r="J133"/>
  <c r="BK144"/>
  <c i="1" r="AS94"/>
  <c i="3" r="BK155"/>
  <c r="BK126"/>
  <c r="BK157"/>
  <c r="BK147"/>
  <c r="J158"/>
  <c r="J154"/>
  <c r="J157"/>
  <c r="BK134"/>
  <c r="J155"/>
  <c i="4" r="BK189"/>
  <c r="J200"/>
  <c r="J146"/>
  <c r="J211"/>
  <c r="J187"/>
  <c r="J132"/>
  <c r="J183"/>
  <c r="J126"/>
  <c r="BK134"/>
  <c r="J148"/>
  <c r="BK169"/>
  <c i="5" r="BK217"/>
  <c r="J156"/>
  <c r="J216"/>
  <c r="J138"/>
  <c r="J136"/>
  <c r="BK210"/>
  <c r="BK230"/>
  <c r="BK161"/>
  <c r="BK214"/>
  <c r="BK207"/>
  <c r="J145"/>
  <c i="6" r="J135"/>
  <c r="J125"/>
  <c r="BK122"/>
  <c i="7" r="J134"/>
  <c r="J137"/>
  <c r="BK126"/>
  <c r="J126"/>
  <c i="8" r="BK120"/>
  <c r="J120"/>
  <c i="9" r="BK141"/>
  <c r="BK152"/>
  <c r="J160"/>
  <c r="J188"/>
  <c i="2" r="BK173"/>
  <c r="BK162"/>
  <c r="J156"/>
  <c r="J144"/>
  <c r="J138"/>
  <c r="BK148"/>
  <c i="3" r="BK171"/>
  <c r="BK154"/>
  <c r="J173"/>
  <c r="BK156"/>
  <c r="J131"/>
  <c r="J166"/>
  <c r="J153"/>
  <c r="BK165"/>
  <c r="BK142"/>
  <c r="J147"/>
  <c i="4" r="BK193"/>
  <c r="BK210"/>
  <c r="J141"/>
  <c r="BK200"/>
  <c r="J210"/>
  <c r="J207"/>
  <c r="J158"/>
  <c r="J198"/>
  <c r="BK207"/>
  <c r="BK126"/>
  <c i="5" r="J205"/>
  <c r="J225"/>
  <c r="J210"/>
  <c r="BK225"/>
  <c r="BK140"/>
  <c r="BK191"/>
  <c r="BK130"/>
  <c r="J189"/>
  <c r="J229"/>
  <c r="J151"/>
  <c r="J201"/>
  <c i="6" r="BK137"/>
  <c r="J131"/>
  <c r="J128"/>
  <c i="7" r="BK140"/>
  <c r="J139"/>
  <c r="J135"/>
  <c r="BK130"/>
  <c r="J136"/>
  <c r="J127"/>
  <c i="8" r="J123"/>
  <c r="BK125"/>
  <c i="9" r="J161"/>
  <c r="BK169"/>
  <c r="BK122"/>
  <c r="J164"/>
  <c r="J162"/>
  <c r="BK191"/>
  <c i="4" r="J155"/>
  <c r="J196"/>
  <c r="J153"/>
  <c r="BK198"/>
  <c r="J189"/>
  <c r="J150"/>
  <c r="BK181"/>
  <c r="J209"/>
  <c i="5" r="J230"/>
  <c r="BK145"/>
  <c r="BK212"/>
  <c r="J185"/>
  <c r="J227"/>
  <c r="BK174"/>
  <c r="J219"/>
  <c r="BK177"/>
  <c r="BK227"/>
  <c r="BK136"/>
  <c r="BK220"/>
  <c r="BK231"/>
  <c r="BK156"/>
  <c i="6" r="BK141"/>
  <c r="J127"/>
  <c r="J122"/>
  <c i="7" r="BK144"/>
  <c r="J144"/>
  <c r="BK138"/>
  <c r="BK134"/>
  <c i="8" r="BK126"/>
  <c r="J121"/>
  <c i="9" r="J169"/>
  <c r="BK185"/>
  <c r="BK163"/>
  <c r="J191"/>
  <c r="BK150"/>
  <c i="2" r="J176"/>
  <c r="BK171"/>
  <c r="J159"/>
  <c r="BK154"/>
  <c r="J135"/>
  <c r="J148"/>
  <c r="BK166"/>
  <c r="BK138"/>
  <c i="3" r="BK160"/>
  <c r="BK168"/>
  <c r="J142"/>
  <c r="BK136"/>
  <c r="BK162"/>
  <c r="BK131"/>
  <c r="BK152"/>
  <c r="J160"/>
  <c i="4" r="J208"/>
  <c r="J181"/>
  <c r="BK132"/>
  <c r="J172"/>
  <c r="BK205"/>
  <c r="BK196"/>
  <c r="J161"/>
  <c r="BK165"/>
  <c r="J177"/>
  <c i="5" r="J231"/>
  <c r="J232"/>
  <c r="J196"/>
  <c r="BK237"/>
  <c r="J161"/>
  <c r="BK193"/>
  <c r="J149"/>
  <c r="J193"/>
  <c r="BK228"/>
  <c r="BK219"/>
  <c r="BK147"/>
  <c i="6" r="J139"/>
  <c r="BK121"/>
  <c r="BK131"/>
  <c i="7" r="J133"/>
  <c r="J122"/>
  <c r="BK139"/>
  <c r="J141"/>
  <c r="BK141"/>
  <c i="8" r="J129"/>
  <c r="J124"/>
  <c i="9" r="BK180"/>
  <c r="BK188"/>
  <c r="J152"/>
  <c r="J180"/>
  <c r="J156"/>
  <c r="BK159"/>
  <c i="2" r="BK176"/>
  <c r="J166"/>
  <c r="BK156"/>
  <c r="J151"/>
  <c r="J127"/>
  <c r="BK133"/>
  <c r="J152"/>
  <c r="BK135"/>
  <c r="BK141"/>
  <c i="3" r="J149"/>
  <c r="J171"/>
  <c r="BK153"/>
  <c r="J152"/>
  <c r="BK173"/>
  <c r="BK149"/>
  <c r="J156"/>
  <c i="4" r="BK148"/>
  <c r="BK183"/>
  <c r="BK139"/>
  <c r="BK185"/>
  <c r="BK177"/>
  <c r="BK161"/>
  <c r="J137"/>
  <c r="BK153"/>
  <c r="BK145"/>
  <c i="5" r="J147"/>
  <c r="J214"/>
  <c r="BK195"/>
  <c r="BK216"/>
  <c r="BK229"/>
  <c r="J195"/>
  <c r="BK138"/>
  <c r="BK199"/>
  <c r="BK232"/>
  <c r="BK205"/>
  <c r="BK185"/>
  <c i="6" r="BK127"/>
  <c r="J121"/>
  <c r="BK129"/>
  <c i="7" r="BK122"/>
  <c r="J132"/>
  <c r="BK137"/>
  <c r="BK135"/>
  <c i="8" r="BK127"/>
  <c r="BK123"/>
  <c i="9" r="J122"/>
  <c r="BK161"/>
  <c r="J200"/>
  <c r="J134"/>
  <c r="BK160"/>
  <c i="2" l="1" r="R150"/>
  <c r="P172"/>
  <c i="3" r="R151"/>
  <c i="4" r="R160"/>
  <c i="5" r="R125"/>
  <c r="P155"/>
  <c r="R209"/>
  <c i="6" r="R120"/>
  <c r="R119"/>
  <c r="R118"/>
  <c i="7" r="P121"/>
  <c r="P120"/>
  <c r="P119"/>
  <c i="1" r="AU100"/>
  <c i="2" r="P124"/>
  <c r="P161"/>
  <c i="3" r="P151"/>
  <c r="BK170"/>
  <c r="J170"/>
  <c r="J103"/>
  <c i="4" r="BK160"/>
  <c r="J160"/>
  <c r="J101"/>
  <c i="6" r="T120"/>
  <c r="T119"/>
  <c r="T118"/>
  <c i="8" r="P119"/>
  <c r="P118"/>
  <c i="1" r="AU101"/>
  <c i="2" r="BK124"/>
  <c r="BK161"/>
  <c r="J161"/>
  <c r="J100"/>
  <c i="3" r="P125"/>
  <c r="P124"/>
  <c r="P164"/>
  <c i="4" r="T160"/>
  <c i="2" r="P150"/>
  <c r="BK172"/>
  <c r="J172"/>
  <c r="J101"/>
  <c i="3" r="R125"/>
  <c r="BK164"/>
  <c r="J164"/>
  <c r="J100"/>
  <c r="R170"/>
  <c r="R169"/>
  <c i="4" r="T125"/>
  <c r="R152"/>
  <c r="BK195"/>
  <c r="J195"/>
  <c r="J102"/>
  <c i="5" r="T125"/>
  <c r="T155"/>
  <c r="R163"/>
  <c i="6" r="BK120"/>
  <c r="J120"/>
  <c r="J98"/>
  <c i="7" r="T121"/>
  <c r="T120"/>
  <c r="T119"/>
  <c i="8" r="BK119"/>
  <c r="J119"/>
  <c r="J97"/>
  <c i="2" r="T150"/>
  <c r="T172"/>
  <c i="3" r="BK125"/>
  <c r="T164"/>
  <c i="4" r="P160"/>
  <c i="5" r="T163"/>
  <c i="8" r="T119"/>
  <c r="T118"/>
  <c i="2" r="T124"/>
  <c r="R161"/>
  <c i="3" r="T125"/>
  <c r="R164"/>
  <c r="P170"/>
  <c r="P169"/>
  <c i="4" r="R125"/>
  <c r="T152"/>
  <c r="T195"/>
  <c i="5" r="P125"/>
  <c r="BK155"/>
  <c r="J155"/>
  <c r="J99"/>
  <c r="R155"/>
  <c r="T209"/>
  <c i="7" r="BK121"/>
  <c r="J121"/>
  <c r="J98"/>
  <c i="8" r="R119"/>
  <c r="R118"/>
  <c i="2" r="R124"/>
  <c r="R123"/>
  <c r="R122"/>
  <c r="R172"/>
  <c i="3" r="T151"/>
  <c i="4" r="P125"/>
  <c r="BK152"/>
  <c r="J152"/>
  <c r="J99"/>
  <c r="P195"/>
  <c i="5" r="BK125"/>
  <c r="P163"/>
  <c r="P209"/>
  <c i="7" r="R121"/>
  <c r="R120"/>
  <c r="R119"/>
  <c i="2" r="BK150"/>
  <c r="J150"/>
  <c r="J99"/>
  <c r="T161"/>
  <c i="3" r="BK151"/>
  <c r="J151"/>
  <c r="J99"/>
  <c r="T170"/>
  <c r="T169"/>
  <c i="4" r="BK125"/>
  <c r="J125"/>
  <c r="J98"/>
  <c r="P152"/>
  <c r="R195"/>
  <c i="5" r="BK163"/>
  <c r="J163"/>
  <c r="J101"/>
  <c r="BK209"/>
  <c r="J209"/>
  <c r="J102"/>
  <c i="6" r="P120"/>
  <c r="P119"/>
  <c r="P118"/>
  <c i="1" r="AU99"/>
  <c i="5" r="BK160"/>
  <c r="J160"/>
  <c r="J100"/>
  <c i="7" r="BK143"/>
  <c r="J143"/>
  <c r="J99"/>
  <c i="5" r="BK236"/>
  <c r="J236"/>
  <c r="J103"/>
  <c i="8" r="BK128"/>
  <c r="J128"/>
  <c r="J98"/>
  <c i="9" r="BK121"/>
  <c r="J121"/>
  <c r="J97"/>
  <c r="BK133"/>
  <c r="J133"/>
  <c r="J98"/>
  <c r="BK138"/>
  <c r="J138"/>
  <c r="J99"/>
  <c i="4" r="BK212"/>
  <c r="J212"/>
  <c r="J103"/>
  <c i="9" r="BK199"/>
  <c r="J199"/>
  <c r="J100"/>
  <c i="2" r="BK177"/>
  <c r="J177"/>
  <c r="J102"/>
  <c i="3" r="BK167"/>
  <c r="J167"/>
  <c r="J101"/>
  <c i="4" r="BK157"/>
  <c r="J157"/>
  <c r="J100"/>
  <c i="8" r="BK118"/>
  <c r="J118"/>
  <c i="9" r="BE134"/>
  <c r="BE139"/>
  <c r="BE191"/>
  <c r="F92"/>
  <c r="BE150"/>
  <c r="BE162"/>
  <c r="BE163"/>
  <c r="BE169"/>
  <c r="E85"/>
  <c r="BE200"/>
  <c r="BE141"/>
  <c r="BE147"/>
  <c r="BE152"/>
  <c r="J114"/>
  <c r="BE161"/>
  <c r="BE185"/>
  <c r="BE122"/>
  <c r="BE159"/>
  <c r="BE160"/>
  <c r="BE164"/>
  <c r="BE156"/>
  <c r="BE166"/>
  <c r="BE180"/>
  <c r="BE188"/>
  <c i="8" r="E108"/>
  <c r="BE121"/>
  <c i="7" r="BK120"/>
  <c r="J120"/>
  <c r="J97"/>
  <c i="8" r="J112"/>
  <c r="F115"/>
  <c r="BE123"/>
  <c r="BE124"/>
  <c r="BE120"/>
  <c r="BE125"/>
  <c r="BE126"/>
  <c r="BE129"/>
  <c r="BE127"/>
  <c i="7" r="E85"/>
  <c r="BE130"/>
  <c r="BE144"/>
  <c r="BE122"/>
  <c r="BE124"/>
  <c r="BE137"/>
  <c r="BE139"/>
  <c i="6" r="BK119"/>
  <c r="J119"/>
  <c r="J97"/>
  <c i="7" r="F92"/>
  <c r="J113"/>
  <c r="BE125"/>
  <c r="BE138"/>
  <c r="BE133"/>
  <c r="BE136"/>
  <c r="BE140"/>
  <c r="BE127"/>
  <c r="BE128"/>
  <c r="BE132"/>
  <c r="BE141"/>
  <c r="BE126"/>
  <c r="BE134"/>
  <c r="BE135"/>
  <c i="6" r="BE131"/>
  <c r="E108"/>
  <c r="BE122"/>
  <c r="BE137"/>
  <c r="J89"/>
  <c i="5" r="J125"/>
  <c r="J98"/>
  <c i="6" r="F115"/>
  <c r="BE133"/>
  <c r="BE139"/>
  <c r="BE141"/>
  <c r="BE128"/>
  <c r="BE123"/>
  <c r="BE129"/>
  <c r="BE135"/>
  <c r="BE121"/>
  <c r="BE125"/>
  <c r="BE127"/>
  <c i="5" r="BE126"/>
  <c r="BE138"/>
  <c r="BE149"/>
  <c r="BE164"/>
  <c r="E113"/>
  <c r="BE128"/>
  <c r="BE130"/>
  <c r="BE161"/>
  <c r="BE179"/>
  <c r="BE189"/>
  <c r="BE195"/>
  <c r="BE196"/>
  <c r="BE217"/>
  <c r="BE219"/>
  <c r="BE225"/>
  <c i="4" r="BK124"/>
  <c r="J124"/>
  <c r="J97"/>
  <c i="5" r="F120"/>
  <c r="BE140"/>
  <c r="BE151"/>
  <c r="BE174"/>
  <c r="BE177"/>
  <c r="BE212"/>
  <c r="BE214"/>
  <c r="BE216"/>
  <c r="J117"/>
  <c r="BE132"/>
  <c r="BE169"/>
  <c r="BE198"/>
  <c r="BE199"/>
  <c r="BE229"/>
  <c r="BE230"/>
  <c r="BE231"/>
  <c r="BE145"/>
  <c r="BE207"/>
  <c r="BE210"/>
  <c r="BE234"/>
  <c r="BE237"/>
  <c r="BE147"/>
  <c r="BE156"/>
  <c r="BE185"/>
  <c r="BE220"/>
  <c r="BE223"/>
  <c r="BE232"/>
  <c r="BE158"/>
  <c r="BE193"/>
  <c r="BE205"/>
  <c r="BE136"/>
  <c r="BE191"/>
  <c r="BE201"/>
  <c r="BE227"/>
  <c r="BE228"/>
  <c i="4" r="F92"/>
  <c r="BE139"/>
  <c r="BE153"/>
  <c r="BE158"/>
  <c r="BE165"/>
  <c r="BE196"/>
  <c r="BE198"/>
  <c r="J117"/>
  <c r="BE155"/>
  <c r="BE189"/>
  <c i="3" r="J125"/>
  <c r="J98"/>
  <c i="4" r="BE146"/>
  <c r="BE148"/>
  <c r="BE172"/>
  <c r="BE177"/>
  <c r="BE183"/>
  <c r="BE185"/>
  <c r="BE187"/>
  <c r="BE207"/>
  <c r="BE208"/>
  <c r="BE210"/>
  <c r="BE132"/>
  <c r="BE141"/>
  <c r="BE150"/>
  <c r="BE169"/>
  <c r="BE200"/>
  <c r="BE211"/>
  <c r="E85"/>
  <c r="BE191"/>
  <c r="BE213"/>
  <c i="3" r="BK169"/>
  <c r="J169"/>
  <c r="J102"/>
  <c i="4" r="BE130"/>
  <c r="BE134"/>
  <c r="BE145"/>
  <c r="BE193"/>
  <c r="BE137"/>
  <c r="BE161"/>
  <c r="BE203"/>
  <c r="BE126"/>
  <c r="BE181"/>
  <c r="BE205"/>
  <c r="BE209"/>
  <c i="2" r="J124"/>
  <c r="J98"/>
  <c i="3" r="F92"/>
  <c r="J117"/>
  <c r="BE126"/>
  <c r="BE128"/>
  <c r="BE160"/>
  <c r="E85"/>
  <c r="BE145"/>
  <c r="BE166"/>
  <c r="BE173"/>
  <c r="BE139"/>
  <c r="BE147"/>
  <c r="BE155"/>
  <c r="BE156"/>
  <c r="BE168"/>
  <c r="BE131"/>
  <c r="BE149"/>
  <c r="BE153"/>
  <c r="BE154"/>
  <c r="BE171"/>
  <c r="BE158"/>
  <c r="BE163"/>
  <c r="BE165"/>
  <c r="BE136"/>
  <c r="BE152"/>
  <c r="BE162"/>
  <c r="BE134"/>
  <c r="BE142"/>
  <c r="BE157"/>
  <c i="2" r="F119"/>
  <c r="BE127"/>
  <c r="BE130"/>
  <c r="BE133"/>
  <c r="BE138"/>
  <c r="BE144"/>
  <c r="BE146"/>
  <c r="BE153"/>
  <c r="J89"/>
  <c r="E112"/>
  <c r="BE135"/>
  <c r="BE141"/>
  <c r="BE148"/>
  <c r="BE151"/>
  <c r="BE125"/>
  <c r="BE152"/>
  <c r="BE154"/>
  <c r="BE155"/>
  <c r="BE156"/>
  <c r="BE158"/>
  <c r="BE159"/>
  <c r="BE162"/>
  <c r="BE166"/>
  <c r="BE170"/>
  <c r="BE171"/>
  <c r="BE173"/>
  <c r="BE174"/>
  <c r="BE176"/>
  <c r="BE178"/>
  <c r="F34"/>
  <c i="1" r="BA95"/>
  <c i="4" r="F36"/>
  <c i="1" r="BC97"/>
  <c i="6" r="F34"/>
  <c i="1" r="BA99"/>
  <c i="7" r="F36"/>
  <c i="1" r="BC100"/>
  <c i="8" r="F37"/>
  <c i="1" r="BD101"/>
  <c i="9" r="F34"/>
  <c i="1" r="BA102"/>
  <c i="3" r="F35"/>
  <c i="1" r="BB96"/>
  <c i="3" r="F36"/>
  <c i="1" r="BC96"/>
  <c i="4" r="J34"/>
  <c i="1" r="AW97"/>
  <c i="5" r="J34"/>
  <c i="1" r="AW98"/>
  <c i="6" r="J34"/>
  <c i="1" r="AW99"/>
  <c i="6" r="F35"/>
  <c i="1" r="BB99"/>
  <c i="7" r="F37"/>
  <c i="1" r="BD100"/>
  <c i="8" r="J34"/>
  <c i="1" r="AW101"/>
  <c i="8" r="F35"/>
  <c i="1" r="BB101"/>
  <c i="9" r="J34"/>
  <c i="1" r="AW102"/>
  <c i="8" r="J30"/>
  <c i="3" r="J34"/>
  <c i="1" r="AW96"/>
  <c i="3" r="F34"/>
  <c i="1" r="BA96"/>
  <c i="4" r="F35"/>
  <c i="1" r="BB97"/>
  <c i="5" r="F35"/>
  <c i="1" r="BB98"/>
  <c i="2" r="J34"/>
  <c i="1" r="AW95"/>
  <c i="4" r="F37"/>
  <c i="1" r="BD97"/>
  <c i="5" r="F37"/>
  <c i="1" r="BD98"/>
  <c i="2" r="F35"/>
  <c i="1" r="BB95"/>
  <c i="3" r="F37"/>
  <c i="1" r="BD96"/>
  <c i="5" r="F36"/>
  <c i="1" r="BC98"/>
  <c i="2" r="F37"/>
  <c i="1" r="BD95"/>
  <c i="4" r="F34"/>
  <c i="1" r="BA97"/>
  <c i="6" r="F37"/>
  <c i="1" r="BD99"/>
  <c i="7" r="J34"/>
  <c i="1" r="AW100"/>
  <c i="8" r="F34"/>
  <c i="1" r="BA101"/>
  <c i="9" r="F35"/>
  <c i="1" r="BB102"/>
  <c i="2" r="F36"/>
  <c i="1" r="BC95"/>
  <c i="5" r="F34"/>
  <c i="1" r="BA98"/>
  <c i="6" r="F36"/>
  <c i="1" r="BC99"/>
  <c i="7" r="F34"/>
  <c i="1" r="BA100"/>
  <c i="7" r="F35"/>
  <c i="1" r="BB100"/>
  <c i="8" r="F36"/>
  <c i="1" r="BC101"/>
  <c i="9" r="F36"/>
  <c i="1" r="BC102"/>
  <c i="9" r="F37"/>
  <c i="1" r="BD102"/>
  <c i="4" l="1" r="R124"/>
  <c r="R123"/>
  <c i="3" r="P123"/>
  <c i="1" r="AU96"/>
  <c i="3" r="BK124"/>
  <c r="J124"/>
  <c r="J97"/>
  <c i="4" r="T124"/>
  <c r="T123"/>
  <c i="5" r="BK124"/>
  <c r="BK123"/>
  <c r="J123"/>
  <c r="J96"/>
  <c i="2" r="T123"/>
  <c r="T122"/>
  <c i="5" r="T124"/>
  <c r="T123"/>
  <c i="3" r="T124"/>
  <c r="T123"/>
  <c i="4" r="P124"/>
  <c r="P123"/>
  <c i="1" r="AU97"/>
  <c i="5" r="P124"/>
  <c r="P123"/>
  <c i="1" r="AU98"/>
  <c i="3" r="R124"/>
  <c r="R123"/>
  <c i="2" r="BK123"/>
  <c r="J123"/>
  <c r="J97"/>
  <c r="P123"/>
  <c r="P122"/>
  <c i="1" r="AU95"/>
  <c i="5" r="R124"/>
  <c r="R123"/>
  <c i="9" r="BK120"/>
  <c r="J120"/>
  <c i="1" r="AG101"/>
  <c i="8" r="J96"/>
  <c i="7" r="BK119"/>
  <c r="J119"/>
  <c i="6" r="BK118"/>
  <c r="J118"/>
  <c r="J96"/>
  <c i="4" r="BK123"/>
  <c r="J123"/>
  <c r="J96"/>
  <c i="3" r="BK123"/>
  <c r="J123"/>
  <c r="J96"/>
  <c i="2" r="J33"/>
  <c i="1" r="AV95"/>
  <c r="AT95"/>
  <c i="4" r="F33"/>
  <c i="1" r="AZ97"/>
  <c i="7" r="J30"/>
  <c i="1" r="AG100"/>
  <c i="8" r="J33"/>
  <c i="1" r="AV101"/>
  <c r="AT101"/>
  <c r="AN101"/>
  <c r="BC94"/>
  <c r="AY94"/>
  <c i="4" r="J33"/>
  <c i="1" r="AV97"/>
  <c r="AT97"/>
  <c i="7" r="F33"/>
  <c i="1" r="AZ100"/>
  <c r="BB94"/>
  <c r="W31"/>
  <c i="2" r="F33"/>
  <c i="1" r="AZ95"/>
  <c i="6" r="J33"/>
  <c i="1" r="AV99"/>
  <c r="AT99"/>
  <c i="9" r="F33"/>
  <c i="1" r="AZ102"/>
  <c i="9" r="J30"/>
  <c i="1" r="AG102"/>
  <c i="3" r="F33"/>
  <c i="1" r="AZ96"/>
  <c i="6" r="F33"/>
  <c i="1" r="AZ99"/>
  <c i="8" r="F33"/>
  <c i="1" r="AZ101"/>
  <c r="BA94"/>
  <c r="AW94"/>
  <c r="AK30"/>
  <c i="3" r="J33"/>
  <c i="1" r="AV96"/>
  <c r="AT96"/>
  <c i="7" r="J33"/>
  <c i="1" r="AV100"/>
  <c r="AT100"/>
  <c i="9" r="J33"/>
  <c i="1" r="AV102"/>
  <c r="AT102"/>
  <c r="AN102"/>
  <c i="5" r="F33"/>
  <c i="1" r="AZ98"/>
  <c r="BD94"/>
  <c r="W33"/>
  <c i="5" r="J33"/>
  <c i="1" r="AV98"/>
  <c r="AT98"/>
  <c i="5" l="1" r="J124"/>
  <c r="J97"/>
  <c i="2" r="BK122"/>
  <c r="J122"/>
  <c r="J96"/>
  <c i="9" r="J96"/>
  <c r="J39"/>
  <c i="1" r="AN100"/>
  <c i="8" r="J39"/>
  <c i="7" r="J96"/>
  <c r="J39"/>
  <c i="1" r="AU94"/>
  <c r="AZ94"/>
  <c r="W29"/>
  <c i="5" r="J30"/>
  <c i="1" r="AG98"/>
  <c i="6" r="J30"/>
  <c i="1" r="AG99"/>
  <c r="AN99"/>
  <c r="W32"/>
  <c r="W30"/>
  <c i="3" r="J30"/>
  <c i="1" r="AG96"/>
  <c r="AX94"/>
  <c i="4" r="J30"/>
  <c i="1" r="AG97"/>
  <c r="AN97"/>
  <c i="5" l="1" r="J39"/>
  <c i="6" r="J39"/>
  <c i="4" r="J39"/>
  <c i="3" r="J39"/>
  <c i="1" r="AN96"/>
  <c r="AN98"/>
  <c r="AV94"/>
  <c r="AK29"/>
  <c i="2" r="J30"/>
  <c i="1" r="AG95"/>
  <c r="AN95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<sst xmlns="http://schemas.openxmlformats.org/spreadsheetml/2006/main">
  <si>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</si>
  <si>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</si>
  <si>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</si>
  <si>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</si>
  <si>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</si>
  <si>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{c217ac1d-53f9-4603-a80e-e0b07e182910}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</si>
  <si>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</si>
  <si>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</si>
  <si>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</si>
  <si>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</si>
  <si>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</si>
  <si>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</si>
  <si>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</si>
  <si>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</si>
  <si>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</si>
  <si>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</si>
  <si>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</si>
  <si>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Průmyslová zóna IV – Cyklotrasa</t>
  </si>
  <si>
    <t>KSO:</t>
  </si>
  <si>
    <t>CC-CZ:</t>
  </si>
  <si>
    <t>Místo:</t>
  </si>
  <si>
    <t>Šumperk</t>
  </si>
  <si>
    <t>Datum:</t>
  </si>
  <si>
    <t>18. 10. 2021</t>
  </si>
  <si>
    <t>Zadavatel:</t>
  </si>
  <si>
    <t>IČ:</t>
  </si>
  <si>
    <t>00303461</t>
  </si>
  <si>
    <t>Město Šumperk</t>
  </si>
  <si>
    <t>DIČ:</t>
  </si>
  <si>
    <t>CZ00303461</t>
  </si>
  <si>
    <t>Uchazeč:</t>
  </si>
  <si>
    <t>Vyplň údaj</t>
  </si>
  <si>
    <t>Projektant:</t>
  </si>
  <si>
    <t>63320819</t>
  </si>
  <si>
    <t>TERRA-POZEMKOVÉ ÚPRAVY s.r.o. Šumperk</t>
  </si>
  <si>
    <t>CZ63320819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</si>
  <si>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</si>
  <si>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</si>
  <si>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</si>
  <si>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</si>
  <si>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</si>
  <si>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</si>
  <si>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</si>
  <si>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</si>
  <si>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</si>
  <si>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</si>
  <si>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</si>
  <si>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</si>
  <si>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</si>
  <si>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</si>
  <si>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</si>
  <si>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</si>
  <si>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</si>
  <si>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</si>
  <si>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</si>
  <si>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</si>
  <si>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</si>
  <si>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</si>
  <si>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</si>
  <si>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</si>
  <si>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</si>
  <si>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</si>
  <si>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</si>
  <si>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</si>
  <si>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</si>
  <si>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</si>
  <si>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</si>
  <si>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</si>
  <si>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</si>
  <si>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</si>
  <si>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</si>
  <si>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</si>
  <si>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</si>
  <si>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</si>
  <si>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</si>
  <si>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</si>
  <si>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</si>
  <si>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</si>
  <si>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</si>
  <si>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</si>
  <si>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</si>
  <si>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</si>
  <si>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</si>
  <si>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</si>
  <si>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</si>
  <si>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</si>
  <si>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</si>
  <si>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Příprava území 0,000-0,600</t>
  </si>
  <si>
    <t>STA</t>
  </si>
  <si>
    <t>1</t>
  </si>
  <si>
    <t>{1cf97a52-1f74-4fc8-9195-e1e2897cd318}</t>
  </si>
  <si>
    <t>2</t>
  </si>
  <si>
    <t>SO 002</t>
  </si>
  <si>
    <t>Příprava území 0,600-1,330</t>
  </si>
  <si>
    <t>{b98978ef-43dc-4eef-98c5-d18e667668a3}</t>
  </si>
  <si>
    <t>SO 101</t>
  </si>
  <si>
    <t>Účelová komunikace - km 0,000 - 0,600</t>
  </si>
  <si>
    <t>{ae36b736-74c2-4e16-9be0-43169272af93}</t>
  </si>
  <si>
    <t>SO 102</t>
  </si>
  <si>
    <t>Účelová komunikace - km 0,600-1,320</t>
  </si>
  <si>
    <t>{09379892-ba97-4b1e-84dd-057e142f4034}</t>
  </si>
  <si>
    <t>SO 801</t>
  </si>
  <si>
    <t>Vegetační úpravy - Kácení</t>
  </si>
  <si>
    <t>{8b10d379-cf71-4d20-8f39-a2d1c9094944}</t>
  </si>
  <si>
    <t>SO 802</t>
  </si>
  <si>
    <t>Vegetační úpravy - Náhradní výsadba</t>
  </si>
  <si>
    <t>{1f6dddd8-8221-4ec3-b79d-e3c883bc6f0c}</t>
  </si>
  <si>
    <t>SO 803</t>
  </si>
  <si>
    <t>Vegetační úpravy - 3létá péče</t>
  </si>
  <si>
    <t>{6f1d49d1-dce1-4e01-8c7a-6d23680d3944}</t>
  </si>
  <si>
    <t>VON</t>
  </si>
  <si>
    <t>Vedlejší a ostatní náklady</t>
  </si>
  <si>
    <t>{0858a844-428d-4e75-ae11-ad8a67633ba6}</t>
  </si>
  <si>
    <t>KRYCÍ LIST SOUPISU PRACÍ</t>
  </si>
  <si>
    <t>Objekt:</t>
  </si>
  <si>
    <t>SO 001 - Příprava území 0,000-0,600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</si>
  <si>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</si>
  <si>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</si>
  <si>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</si>
  <si>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</si>
  <si>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</si>
  <si>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</si>
  <si>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</si>
  <si>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</si>
  <si>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</si>
  <si>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</si>
  <si>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</si>
  <si>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</si>
  <si>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</si>
  <si>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</si>
  <si>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</si>
  <si>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</si>
  <si>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</si>
  <si>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</si>
  <si>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</si>
  <si>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</si>
  <si>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</si>
  <si>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</si>
  <si>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</si>
  <si>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</si>
  <si>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</si>
  <si>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</si>
  <si>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</si>
  <si>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</si>
  <si>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</si>
  <si>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</si>
  <si>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</si>
  <si>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</si>
  <si>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4</t>
  </si>
  <si>
    <t>1599908983</t>
  </si>
  <si>
    <t>VV</t>
  </si>
  <si>
    <t>323,20/0,15 " viz VV, v tl. 0,15 m</t>
  </si>
  <si>
    <t>122252203</t>
  </si>
  <si>
    <t>Odkopávky a prokopávky nezapažené pro silnice a dálnice v hornině třídy těžitelnosti I objem do 100 m3 strojně</t>
  </si>
  <si>
    <t>m3</t>
  </si>
  <si>
    <t>-1720250216</t>
  </si>
  <si>
    <t>skupina 1,2 - 30 % , skupina 3 - 40 % z celk.objemu</t>
  </si>
  <si>
    <t xml:space="preserve">97,20 *0,70  " viz VV</t>
  </si>
  <si>
    <t>3</t>
  </si>
  <si>
    <t>122452203</t>
  </si>
  <si>
    <t>Odkopávky a prokopávky nezapažené pro silnice a dálnice v hornině třídy těžitelnosti II objem do 100 m3 strojně</t>
  </si>
  <si>
    <t>-605698747</t>
  </si>
  <si>
    <t>skupina 4 - 30 % z celk.objemu</t>
  </si>
  <si>
    <t xml:space="preserve">97,20 *0,30  " viz VV</t>
  </si>
  <si>
    <t>131151341</t>
  </si>
  <si>
    <t>Vrtání jamek pro plotové sloupky D do 100 mm strojně</t>
  </si>
  <si>
    <t>m</t>
  </si>
  <si>
    <t>683645887</t>
  </si>
  <si>
    <t xml:space="preserve">(97+18)*0,70" pro osazení sloupků oplocení a branek - 97+18 ks hl. do 0,70 m </t>
  </si>
  <si>
    <t>5</t>
  </si>
  <si>
    <t>132151103</t>
  </si>
  <si>
    <t>Hloubení rýh nezapažených š do 800 mm v hornině třídy těžitelnosti I skupiny 1 a 2 objem do 100 m3 strojně</t>
  </si>
  <si>
    <t>-2020694276</t>
  </si>
  <si>
    <t>skupina 1,2 - 30 % z celk.objemu</t>
  </si>
  <si>
    <t>90,1*0,30 " viz VV</t>
  </si>
  <si>
    <t>6</t>
  </si>
  <si>
    <t>132251103</t>
  </si>
  <si>
    <t>Hloubení rýh nezapažených š do 800 mm v hornině třídy těžitelnosti I skupiny 3 objem do 100 m3 strojně</t>
  </si>
  <si>
    <t>1828361793</t>
  </si>
  <si>
    <t>skupina 3 - 40 % z celk.objemu</t>
  </si>
  <si>
    <t>90,1*0,40 " viz VV</t>
  </si>
  <si>
    <t>7</t>
  </si>
  <si>
    <t>132351103</t>
  </si>
  <si>
    <t>Hloubení rýh nezapažených š do 800 mm v hornině třídy těžitelnosti II skupiny 4 objem do 100 m3 strojně</t>
  </si>
  <si>
    <t>1414925193</t>
  </si>
  <si>
    <t>8</t>
  </si>
  <si>
    <t>162351103</t>
  </si>
  <si>
    <t>Vodorovné přemístění přes 50 do 500 m výkopku/sypaniny z horniny třídy těžitelnosti I skupiny 1 až 3</t>
  </si>
  <si>
    <t>1703670286</t>
  </si>
  <si>
    <t>323,20 " ornice na meziskládku k dalšímu využití</t>
  </si>
  <si>
    <t>9</t>
  </si>
  <si>
    <t>162351104</t>
  </si>
  <si>
    <t>Vodorovné přemístění přes 500 do 1000 m výkopku/sypaniny z horniny třídy těžitelnosti I skupiny 1 až 3</t>
  </si>
  <si>
    <t>-1252985379</t>
  </si>
  <si>
    <t>56,19+74,92 " odvoz do násypů obj. SO 101</t>
  </si>
  <si>
    <t>10</t>
  </si>
  <si>
    <t>162351124</t>
  </si>
  <si>
    <t>Vodorovné přemístění přes 500 do 1000 m výkopku/sypaniny z hornin třídy těžitelnosti II skupiny 4 a 5</t>
  </si>
  <si>
    <t>1357584304</t>
  </si>
  <si>
    <t xml:space="preserve"> 56,19 " odvoz do násypů obj. SO 101</t>
  </si>
  <si>
    <t>Svislé a kompletní konstrukce</t>
  </si>
  <si>
    <t>11</t>
  </si>
  <si>
    <t>338171113</t>
  </si>
  <si>
    <t>Osazování sloupků a vzpěr plotových ocelových v do 2,00 m se zabetonováním</t>
  </si>
  <si>
    <t>kus</t>
  </si>
  <si>
    <t>-1581203302</t>
  </si>
  <si>
    <t>12</t>
  </si>
  <si>
    <t>M</t>
  </si>
  <si>
    <t>55342263</t>
  </si>
  <si>
    <t>sloupek plotový koncový Pz a komaxitový 2500/48x1,5mm</t>
  </si>
  <si>
    <t>-602885669</t>
  </si>
  <si>
    <t>13</t>
  </si>
  <si>
    <t>55342243</t>
  </si>
  <si>
    <t>sloupek plotový Pz 2500/48x1,5mm</t>
  </si>
  <si>
    <t>128</t>
  </si>
  <si>
    <t>-158560521</t>
  </si>
  <si>
    <t>14</t>
  </si>
  <si>
    <t>55342276</t>
  </si>
  <si>
    <t>vzpěra plotová Pz 2500/38x1,5mm</t>
  </si>
  <si>
    <t>897826760</t>
  </si>
  <si>
    <t>348101210</t>
  </si>
  <si>
    <t>Osazení vrat nebo vrátek k oplocení na ocelové sloupky pl do 2 m2</t>
  </si>
  <si>
    <t>1977101963</t>
  </si>
  <si>
    <t>16</t>
  </si>
  <si>
    <t>55342331</t>
  </si>
  <si>
    <t>branka plotová jednokřídlá Pz 1000x1730mm</t>
  </si>
  <si>
    <t>1047973354</t>
  </si>
  <si>
    <t>10 " včetně sloupků</t>
  </si>
  <si>
    <t>17</t>
  </si>
  <si>
    <t>348401130</t>
  </si>
  <si>
    <t>Montáž oplocení ze strojového pletiva s napínacími dráty v přes 1,6 do 2,0 m</t>
  </si>
  <si>
    <t>2121840316</t>
  </si>
  <si>
    <t>18</t>
  </si>
  <si>
    <t>31324774</t>
  </si>
  <si>
    <t>pletivo čtyřhranné Zn pletené 55x55/2,0mm v 1800mm</t>
  </si>
  <si>
    <t>556970476</t>
  </si>
  <si>
    <t>290</t>
  </si>
  <si>
    <t>Ostatní konstrukce a práce, bourání</t>
  </si>
  <si>
    <t>19</t>
  </si>
  <si>
    <t>95300001BR</t>
  </si>
  <si>
    <t xml:space="preserve">Demontáž a nové osazení stávajícího skleníku půdorysného rozměru 3,50x9,0 m včetně zhotovení nových základů </t>
  </si>
  <si>
    <t>soub</t>
  </si>
  <si>
    <t>955181225</t>
  </si>
  <si>
    <t xml:space="preserve">"Demontáž ocelové konstrukce a zasklení 96,5 m2, zpětná montáž a dodávka ocel. konstrukce 96,5 m2 (50% nový mat. + spojovací materiál 100%) </t>
  </si>
  <si>
    <t>zpětná montáž a dodávka zasklení 96,5 m2 (100 % nový mat. + 100% spojovací mat (tmel apod.)) sklo rozptylové 4 mm"</t>
  </si>
  <si>
    <t>20</t>
  </si>
  <si>
    <t>95300002BR</t>
  </si>
  <si>
    <t>2106573797</t>
  </si>
  <si>
    <t xml:space="preserve">"Demontáž ocelové konstrukce a zasklení 12 m2, zpětná montáž a dodávka ocel. konstrukce 12 m2 (100% nový mat. + spojovací materiál 100%) </t>
  </si>
  <si>
    <t>zpětná montáž a dodávka zasklení 12 m2 (100 % nový mat. + 100% spojovací mat (tmel apod.)) sklo rozptylové 4 mm"</t>
  </si>
  <si>
    <t>966071711</t>
  </si>
  <si>
    <t>Bourání sloupků a vzpěr plotových ocelových do 2,5 m zabetonovaných</t>
  </si>
  <si>
    <t>-81965032</t>
  </si>
  <si>
    <t>22</t>
  </si>
  <si>
    <t>966071822</t>
  </si>
  <si>
    <t>Rozebrání oplocení z drátěného pletiva se čtvercovými oky v přes 1,6 do 2,0 m</t>
  </si>
  <si>
    <t>-1438737168</t>
  </si>
  <si>
    <t>997</t>
  </si>
  <si>
    <t>Přesun sutě</t>
  </si>
  <si>
    <t>23</t>
  </si>
  <si>
    <t>997231111</t>
  </si>
  <si>
    <t>Vodorovná doprava suti a vybouraných hmot do 1 km</t>
  </si>
  <si>
    <t>t</t>
  </si>
  <si>
    <t>1532904274</t>
  </si>
  <si>
    <t>24</t>
  </si>
  <si>
    <t>997231119</t>
  </si>
  <si>
    <t>Příplatek ZKD 1 km vodorovné dopravy suti a vybouraných hmot</t>
  </si>
  <si>
    <t>-735353641</t>
  </si>
  <si>
    <t>6,741*6 " na řízenou skládku</t>
  </si>
  <si>
    <t>25</t>
  </si>
  <si>
    <t>997010001BR</t>
  </si>
  <si>
    <t>Poplatek - odstraněné oplocení</t>
  </si>
  <si>
    <t>-31728439</t>
  </si>
  <si>
    <t>998</t>
  </si>
  <si>
    <t>Přesun hmot</t>
  </si>
  <si>
    <t>26</t>
  </si>
  <si>
    <t>998225111</t>
  </si>
  <si>
    <t>Přesun hmot pro pozemní komunikace s krytem z kamene, monolitickým betonovým nebo živičným</t>
  </si>
  <si>
    <t>1774407984</t>
  </si>
  <si>
    <t>SO 002 - Příprava území 0,600-1,330</t>
  </si>
  <si>
    <t>M - Práce a dodávky M</t>
  </si>
  <si>
    <t xml:space="preserve">    46-M - Zemní práce při extr.mont.pracích</t>
  </si>
  <si>
    <t>121151113</t>
  </si>
  <si>
    <t>Sejmutí ornice plochy do 500 m2 tl vrstvy do 200 mm strojně</t>
  </si>
  <si>
    <t>-1864631190</t>
  </si>
  <si>
    <t>546,420/0,15 " viz VV v tl. 0,15 m</t>
  </si>
  <si>
    <t>-1157703</t>
  </si>
  <si>
    <t xml:space="preserve">268,60 *0,70  " viz VV</t>
  </si>
  <si>
    <t>577757728</t>
  </si>
  <si>
    <t xml:space="preserve">268,60 *0,30  " viz VV</t>
  </si>
  <si>
    <t>1726886486</t>
  </si>
  <si>
    <t>-1567726103</t>
  </si>
  <si>
    <t>144,60*0,30 " viz VV</t>
  </si>
  <si>
    <t>1892851133</t>
  </si>
  <si>
    <t>144,60*0,40 " viz VV</t>
  </si>
  <si>
    <t>422773658</t>
  </si>
  <si>
    <t>-1534254356</t>
  </si>
  <si>
    <t>546,42 " ornice na meziskládku k dalšímu využití</t>
  </si>
  <si>
    <t>-1959093708</t>
  </si>
  <si>
    <t xml:space="preserve">123,96+165,28 " převoz do násypů  v rámci  objektu </t>
  </si>
  <si>
    <t>-1992903440</t>
  </si>
  <si>
    <t xml:space="preserve">123,96 " převoz do násypů  v rámci  objektu </t>
  </si>
  <si>
    <t>-343869596</t>
  </si>
  <si>
    <t>64786457</t>
  </si>
  <si>
    <t>-2126454023</t>
  </si>
  <si>
    <t>1930314042</t>
  </si>
  <si>
    <t>-2122627751</t>
  </si>
  <si>
    <t>-162042473</t>
  </si>
  <si>
    <t>348101260</t>
  </si>
  <si>
    <t>Osazení vrat nebo vrátek k oplocení na sloupky ocelové, plochy jednotlivě přes 10 do 15 m2</t>
  </si>
  <si>
    <t>CS ÚRS 2022 01</t>
  </si>
  <si>
    <t>648538746</t>
  </si>
  <si>
    <t>Online PSC</t>
  </si>
  <si>
    <t>https://podminky.urs.cz/item/CS_URS_2022_01/348101260</t>
  </si>
  <si>
    <t>5534234R</t>
  </si>
  <si>
    <t>Firem. pol.: Brána plotová dvoukřídlá Pz 5000x2030mm</t>
  </si>
  <si>
    <t>-591034241</t>
  </si>
  <si>
    <t>1" včetně dodání sloupků</t>
  </si>
  <si>
    <t>-1004186946</t>
  </si>
  <si>
    <t>-1244400246</t>
  </si>
  <si>
    <t>9190011BR</t>
  </si>
  <si>
    <t xml:space="preserve">Přeložení skříně el.rozvaděče o  1,0 m</t>
  </si>
  <si>
    <t>173240248</t>
  </si>
  <si>
    <t>9190012BR</t>
  </si>
  <si>
    <t xml:space="preserve">Přesun sloupu veřejného osvětlení směrově  o 1,0 m</t>
  </si>
  <si>
    <t>183354956</t>
  </si>
  <si>
    <t>-966123640</t>
  </si>
  <si>
    <t>Práce a dodávky M</t>
  </si>
  <si>
    <t>46-M</t>
  </si>
  <si>
    <t>Zemní práce při extr.mont.pracích</t>
  </si>
  <si>
    <t>460791214</t>
  </si>
  <si>
    <t>Montáž trubek ochranných plastových uložených volně do rýhy ohebných přes 90 do 110 mm uložených do rýhy</t>
  </si>
  <si>
    <t>64</t>
  </si>
  <si>
    <t>-618975534</t>
  </si>
  <si>
    <t>16 " chránička</t>
  </si>
  <si>
    <t>34571355</t>
  </si>
  <si>
    <t>trubka elektroinstalační ohebná dvouplášťová korugovaná (chránička) D 94/110mm, HDPE+LDPE</t>
  </si>
  <si>
    <t>1898385276</t>
  </si>
  <si>
    <t>16*1,05 "Přepočtené koeficientem množství</t>
  </si>
  <si>
    <t>SO 101 - Účelová komunikace - km 0,000 - 0,600</t>
  </si>
  <si>
    <t xml:space="preserve">    2 - Zakládání</t>
  </si>
  <si>
    <t xml:space="preserve">    4 - Vodorovné konstrukce</t>
  </si>
  <si>
    <t xml:space="preserve">    5 - Komunikace pozemní</t>
  </si>
  <si>
    <t>168729120</t>
  </si>
  <si>
    <t>197,1 " přebytek ornice k rozprostření</t>
  </si>
  <si>
    <t>1261*0,10 " ornice z meziskládky k ohumusování</t>
  </si>
  <si>
    <t>Součet</t>
  </si>
  <si>
    <t>1909962387</t>
  </si>
  <si>
    <t>842*0,70 " chybějící zemina do násypů z meziskládky v prostoru stavby (skupina 1,2, 3 - 70 % z objemu)</t>
  </si>
  <si>
    <t>-272715075</t>
  </si>
  <si>
    <t>842*0,30 " chybějící zemina do násypů z meziskládky v prostoru stavby (skupina 4 - 30 % z objemu)</t>
  </si>
  <si>
    <t>167151111</t>
  </si>
  <si>
    <t>Nakládání výkopku z hornin třídy těžitelnosti I skupiny 1 až 3 přes 100 m3</t>
  </si>
  <si>
    <t>285178315</t>
  </si>
  <si>
    <t>842*0,7 " zemina z meziskládky do násypů</t>
  </si>
  <si>
    <t>126,10 " ornice na meziskládce k ohumusování</t>
  </si>
  <si>
    <t>167151112</t>
  </si>
  <si>
    <t>Nakládání výkopku z hornin třídy těžitelnosti II skupiny 4 a 5 přes 100 m3</t>
  </si>
  <si>
    <t>-277247112</t>
  </si>
  <si>
    <t xml:space="preserve">842*0,30 " na meziskládce  v prostoru stavby - k násypu (chybějicí zemina-skup. 4 - 70 % objemu)  , viz Bilance zemin</t>
  </si>
  <si>
    <t>171152101</t>
  </si>
  <si>
    <t>Uložení sypaniny z hornin soudržných do násypů zhutněných silnic a dálnic</t>
  </si>
  <si>
    <t>-874065900</t>
  </si>
  <si>
    <t>1029,3" viz VV</t>
  </si>
  <si>
    <t>181152302</t>
  </si>
  <si>
    <t>Úprava pláně pro silnice a dálnice v zářezech se zhutněním</t>
  </si>
  <si>
    <t>-576716267</t>
  </si>
  <si>
    <t>2431,0125 " viz VV</t>
  </si>
  <si>
    <t>165,165 " viz VV</t>
  </si>
  <si>
    <t>181411122</t>
  </si>
  <si>
    <t>Založení lučního trávníku výsevem pl do 1000 m2 ve svahu přes 1:5 do 1:2</t>
  </si>
  <si>
    <t>-854486198</t>
  </si>
  <si>
    <t>00572470</t>
  </si>
  <si>
    <t>osivo směs travní univerzál</t>
  </si>
  <si>
    <t>kg</t>
  </si>
  <si>
    <t>-1796929446</t>
  </si>
  <si>
    <t>1261*0,02 "Přepočtené koeficientem množství</t>
  </si>
  <si>
    <t>182251101</t>
  </si>
  <si>
    <t>Svahování násypů strojně</t>
  </si>
  <si>
    <t>-23563760</t>
  </si>
  <si>
    <t>1261 " viz VV</t>
  </si>
  <si>
    <t>182351133</t>
  </si>
  <si>
    <t>Rozprostření ornice pl přes 500 m2 ve svahu nad 1:5 tl vrstvy do 200 mm strojně</t>
  </si>
  <si>
    <t>813199504</t>
  </si>
  <si>
    <t>1261 " viz svahování v tl. 10 cm</t>
  </si>
  <si>
    <t>Zakládání</t>
  </si>
  <si>
    <t>211561111</t>
  </si>
  <si>
    <t>Výplň odvodňovacích žeber nebo trativodů kamenivem hrubým drceným frakce 4 až 16 mm</t>
  </si>
  <si>
    <t>-743145636</t>
  </si>
  <si>
    <t>105,8 " doplnění obsypu trativodu</t>
  </si>
  <si>
    <t>212752101</t>
  </si>
  <si>
    <t>Trativod z drenážních trubek korugovaných PE-HD SN 4 perforace 360° včetně lože otevřený výkop DN 100 pro liniové stavby</t>
  </si>
  <si>
    <t>-310821676</t>
  </si>
  <si>
    <t xml:space="preserve">600,00 " včetně lože </t>
  </si>
  <si>
    <t>Vodorovné konstrukce</t>
  </si>
  <si>
    <t>451317777</t>
  </si>
  <si>
    <t>Podklad nebo lože pod dlažbu vodorovný nebo do sklonu 1:5 z betonu prostého tl přes 50 do 100 mm</t>
  </si>
  <si>
    <t>-1284238975</t>
  </si>
  <si>
    <t>9,0*1 " Bet. Lože C25/30 - XF3 , tl. 100 mm</t>
  </si>
  <si>
    <t>Komunikace pozemní</t>
  </si>
  <si>
    <t>561051121</t>
  </si>
  <si>
    <t>Zřízení podkladu ze zeminy upravené vápnem, cementem, směsnými pojivy tl přes 250 do 350 mm pl přes 1000 do 5000 m2</t>
  </si>
  <si>
    <t>1760305990</t>
  </si>
  <si>
    <t>2315,25*1,05 " viz VV</t>
  </si>
  <si>
    <t>58530170</t>
  </si>
  <si>
    <t>vápno nehašené CL 90-Q pro úpravu zemin standardní</t>
  </si>
  <si>
    <t>-2010416480</t>
  </si>
  <si>
    <t>(2431,013*1,1 *0,20*1,750)*0,03 " v množství 3 %</t>
  </si>
  <si>
    <t>(165,165*1,1 *0,20*1,750)*0,03 " v množství 3 %</t>
  </si>
  <si>
    <t>564952111</t>
  </si>
  <si>
    <t xml:space="preserve">Podklad z mechanicky zpevněného kameniva MZK (minerální beton)  s rozprostřením a s hutněním, po zhutnění tl. 150 mm</t>
  </si>
  <si>
    <t>815611633</t>
  </si>
  <si>
    <t>https://podminky.urs.cz/item/CS_URS_2022_01/564952111</t>
  </si>
  <si>
    <t>2100*1,05</t>
  </si>
  <si>
    <t>564851111</t>
  </si>
  <si>
    <t>Podklad ze štěrkodrtě ŠD tl 150 mm</t>
  </si>
  <si>
    <t>-161195144</t>
  </si>
  <si>
    <t>2 x vrstva v tl. 150 mm</t>
  </si>
  <si>
    <t xml:space="preserve">2205*1,05" ŠD 0/63, </t>
  </si>
  <si>
    <t>2315,250*1,05 " ŠD 0/63</t>
  </si>
  <si>
    <t>564861111</t>
  </si>
  <si>
    <t>Podklad ze štěrkodrtě ŠD tl 200 mm</t>
  </si>
  <si>
    <t>-127189618</t>
  </si>
  <si>
    <t>136,50*1,1 " ŠD 0/63 mm</t>
  </si>
  <si>
    <t xml:space="preserve">143,325*1,1 " ŠD  0/63 mm</t>
  </si>
  <si>
    <t>565145121</t>
  </si>
  <si>
    <t>Asfaltový beton vrstva podkladní ACP 16 (obalované kamenivo OKS) tl 60 mm š přes 3 m</t>
  </si>
  <si>
    <t>-618510318</t>
  </si>
  <si>
    <t>130*1,05 " viz VV</t>
  </si>
  <si>
    <t>569931132</t>
  </si>
  <si>
    <t>Zpevnění krajnic asfaltovým recyklátem tl 100 mm</t>
  </si>
  <si>
    <t>2010410418</t>
  </si>
  <si>
    <t>500 " viz VV</t>
  </si>
  <si>
    <t>573191111</t>
  </si>
  <si>
    <t>Postřik infiltrační kationaktivní emulzí v množství 1 kg/m2</t>
  </si>
  <si>
    <t>728092231</t>
  </si>
  <si>
    <t>136,50 " viz VV</t>
  </si>
  <si>
    <t>573231107</t>
  </si>
  <si>
    <t>Postřik živičný spojovací ze silniční emulze v množství 0,40 kg/m2</t>
  </si>
  <si>
    <t>-624398759</t>
  </si>
  <si>
    <t>130 " viz VV</t>
  </si>
  <si>
    <t>573451112</t>
  </si>
  <si>
    <t>Dvojitý nátěr z asfaltu v množství 1,7 kg/m2 s posypem</t>
  </si>
  <si>
    <t>1880721036</t>
  </si>
  <si>
    <t>2100 " viz VV</t>
  </si>
  <si>
    <t>577134141</t>
  </si>
  <si>
    <t>Asfaltový beton vrstva obrusná ACO 11 (ABS) tř. I tl 40 mm š přes 3 m z modifikovaného asfaltu</t>
  </si>
  <si>
    <t>-1017913315</t>
  </si>
  <si>
    <t>594511111</t>
  </si>
  <si>
    <t>Dlažba z lomového kamene s provedením lože z betonu</t>
  </si>
  <si>
    <t>1165397177</t>
  </si>
  <si>
    <t>9,0*1 " Bet. Lože C25/30 - XF3 , tl. 50 mm</t>
  </si>
  <si>
    <t>27</t>
  </si>
  <si>
    <t>912211111</t>
  </si>
  <si>
    <t>Montáž směrového sloupku silničního plastového prosté uložení bez betonového základu</t>
  </si>
  <si>
    <t>-1463524824</t>
  </si>
  <si>
    <t>28</t>
  </si>
  <si>
    <t>40445162</t>
  </si>
  <si>
    <t>sloupek směrový silniční plastový 1,0m</t>
  </si>
  <si>
    <t>-293955918</t>
  </si>
  <si>
    <t>2" červený</t>
  </si>
  <si>
    <t>29</t>
  </si>
  <si>
    <t>914111111</t>
  </si>
  <si>
    <t>Montáž svislé dopravní značky do velikosti 1 m2 objímkami na sloupek nebo konzolu</t>
  </si>
  <si>
    <t>-164188581</t>
  </si>
  <si>
    <t>1+1+1 " DZ - B20a, B11, E13</t>
  </si>
  <si>
    <t>30</t>
  </si>
  <si>
    <t>40445619</t>
  </si>
  <si>
    <t>zákazové, příkazové dopravní značky B1-B34, C1-15 500mm</t>
  </si>
  <si>
    <t>-1289634500</t>
  </si>
  <si>
    <t>1+1 " B11 + B20a</t>
  </si>
  <si>
    <t>31</t>
  </si>
  <si>
    <t>40445650</t>
  </si>
  <si>
    <t>dodatkové tabulky E7, E12, E13 500x300mm</t>
  </si>
  <si>
    <t>481506704</t>
  </si>
  <si>
    <t>1 " E13</t>
  </si>
  <si>
    <t>32</t>
  </si>
  <si>
    <t>914511112</t>
  </si>
  <si>
    <t>Montáž sloupku dopravních značek délky do 3,5 m s betonovým základem a patkou</t>
  </si>
  <si>
    <t>-1250232913</t>
  </si>
  <si>
    <t>33</t>
  </si>
  <si>
    <t>40445235</t>
  </si>
  <si>
    <t>sloupek pro dopravní značku Al D 60mm v 3,5m</t>
  </si>
  <si>
    <t>2068060731</t>
  </si>
  <si>
    <t>34</t>
  </si>
  <si>
    <t>40445240</t>
  </si>
  <si>
    <t>patka pro sloupek Al D 60mm</t>
  </si>
  <si>
    <t>-2121518934</t>
  </si>
  <si>
    <t>35</t>
  </si>
  <si>
    <t>40445256</t>
  </si>
  <si>
    <t>svorka upínací na sloupek dopravní značky D 60mm</t>
  </si>
  <si>
    <t>-1293810965</t>
  </si>
  <si>
    <t>36</t>
  </si>
  <si>
    <t>40445253</t>
  </si>
  <si>
    <t>víčko plastové na sloupek D 60mm</t>
  </si>
  <si>
    <t>590648593</t>
  </si>
  <si>
    <t>37</t>
  </si>
  <si>
    <t>-142548330</t>
  </si>
  <si>
    <t>SO 102 - Účelová komunikace - km 0,600-1,320</t>
  </si>
  <si>
    <t>2268413</t>
  </si>
  <si>
    <t>546,42 " ornice z meziskládky k ohumusování svahů, rozprostření přebytečné ornice</t>
  </si>
  <si>
    <t>1800856179</t>
  </si>
  <si>
    <t>708,65*0,70 " chybějící zemina do násypů z meziskládky v prostoru stavby (skupina 1,2, 3 - 70 % z objemu)</t>
  </si>
  <si>
    <t>1746494241</t>
  </si>
  <si>
    <t>708,65*0,30 " chybějící zemina do násypů z meziskládky v prostoru stavby (skupina 4 - 30 % z objemu)</t>
  </si>
  <si>
    <t>1440067045</t>
  </si>
  <si>
    <t>546,42" ornice na ohumusování</t>
  </si>
  <si>
    <t xml:space="preserve">708,65*0,70 " na meziskládce  v prostoru stavby - k násypu (chybějicí zemina-skup. 1,2,3 - 70 % objemu)  , viz Bilance zemin</t>
  </si>
  <si>
    <t>1082996332</t>
  </si>
  <si>
    <t xml:space="preserve">708,65*0,30 " na meziskládce  v prostoru stavby - k násypu (chybějicí zemina-skup. 4 - 70 % objemu)  , viz Bilance zemin</t>
  </si>
  <si>
    <t>394739254</t>
  </si>
  <si>
    <t>1121,85" viz VV</t>
  </si>
  <si>
    <t>1825388027</t>
  </si>
  <si>
    <t xml:space="preserve">2590,875*1,05   " viz VV</t>
  </si>
  <si>
    <t xml:space="preserve">155,925*1,1  " viz VV</t>
  </si>
  <si>
    <t>52,0*1,1 " viz VV, chodník</t>
  </si>
  <si>
    <t>-1024990755</t>
  </si>
  <si>
    <t>1268,41 " viz VV</t>
  </si>
  <si>
    <t>2135250101</t>
  </si>
  <si>
    <t>1268,41*0,02 "Přepočtené koeficientem množství</t>
  </si>
  <si>
    <t>1707646422</t>
  </si>
  <si>
    <t>-1581228869</t>
  </si>
  <si>
    <t>2101,6 " přebytek ornice rozpřostřít v místě stavby v tl. 200 mm</t>
  </si>
  <si>
    <t>1268,48 " viz svahování v tl. 100 mm</t>
  </si>
  <si>
    <t>-2122223375</t>
  </si>
  <si>
    <t>157,9" doplnění obsypu trativodu</t>
  </si>
  <si>
    <t>115298490</t>
  </si>
  <si>
    <t xml:space="preserve">705,00 " včetně lože </t>
  </si>
  <si>
    <t>893268794</t>
  </si>
  <si>
    <t>7,0*1 " Bet. Lože C25/30 - XF3 , tl. 100 mm</t>
  </si>
  <si>
    <t>165773700</t>
  </si>
  <si>
    <t>2590,875*1,05 " viz VV</t>
  </si>
  <si>
    <t>155,925*1,1 " viz VV</t>
  </si>
  <si>
    <t>-491828865</t>
  </si>
  <si>
    <t>(52,00*1,1 *0,20*1,750)*0,03 " v množství 3 %</t>
  </si>
  <si>
    <t>1136718849</t>
  </si>
  <si>
    <t>2350*1,05</t>
  </si>
  <si>
    <t>564831111</t>
  </si>
  <si>
    <t>Podklad ze štěrkodrtě ŠD tl 100 mm</t>
  </si>
  <si>
    <t>779134474</t>
  </si>
  <si>
    <t>52 " ŠD 0/32 - chodník</t>
  </si>
  <si>
    <t>1639558865</t>
  </si>
  <si>
    <t xml:space="preserve">2467.5*1.05   " ŠD 0/63, </t>
  </si>
  <si>
    <t>2590,875*1,05 " ŠD 0/63</t>
  </si>
  <si>
    <t>52 " ŠD 0/63 - chodník</t>
  </si>
  <si>
    <t>-1094672006</t>
  </si>
  <si>
    <t>141.75*1.1 " ŠD 0/63 mm</t>
  </si>
  <si>
    <t xml:space="preserve">141,75*1,1 " ŠD  0/63 mm</t>
  </si>
  <si>
    <t>1314682381</t>
  </si>
  <si>
    <t>135*1,05 " viz VV</t>
  </si>
  <si>
    <t>1922385901</t>
  </si>
  <si>
    <t>560 " viz VV</t>
  </si>
  <si>
    <t>-566705387</t>
  </si>
  <si>
    <t>141,75 " viz VV</t>
  </si>
  <si>
    <t>-112074020</t>
  </si>
  <si>
    <t>888492110</t>
  </si>
  <si>
    <t>2350 " viz VV</t>
  </si>
  <si>
    <t>-394182122</t>
  </si>
  <si>
    <t>438638176</t>
  </si>
  <si>
    <t>7,0*1 " Bet. Lože C25/30 - XF3 , tl. 50 mm</t>
  </si>
  <si>
    <t>596211111</t>
  </si>
  <si>
    <t>Kladení zámkové dlažby komunikací pro pěší tl 60 mm skupiny A pl přes 50 do 100 m2</t>
  </si>
  <si>
    <t>1202918770</t>
  </si>
  <si>
    <t>50 " šedá</t>
  </si>
  <si>
    <t>2 " červená</t>
  </si>
  <si>
    <t>59245018</t>
  </si>
  <si>
    <t>dlažba tvar obdélník betonová 200x100x60mm přírodní</t>
  </si>
  <si>
    <t>806644792</t>
  </si>
  <si>
    <t>50*1,03</t>
  </si>
  <si>
    <t>59245006</t>
  </si>
  <si>
    <t>dlažba tvar obdélník betonová pro nevidomé 200x100x60mm barevná</t>
  </si>
  <si>
    <t>-927799583</t>
  </si>
  <si>
    <t>2*1,03</t>
  </si>
  <si>
    <t>911111111</t>
  </si>
  <si>
    <t>Montáž zábradlí ocelového zabetonovaného</t>
  </si>
  <si>
    <t>-1954205113</t>
  </si>
  <si>
    <t>23 " viz VV</t>
  </si>
  <si>
    <t>55391001BR</t>
  </si>
  <si>
    <t xml:space="preserve">Tyčové zábradlí  s horizontální a vertikální výztuží  (Dle ČSN 74 3305; TP 186) povrchová úprava 1x základní +2 x vrchní syntetický </t>
  </si>
  <si>
    <t>-891889224</t>
  </si>
  <si>
    <t xml:space="preserve">23,00 " viz VV </t>
  </si>
  <si>
    <t>912111111</t>
  </si>
  <si>
    <t>Montáž zábrany parkovací sloupku v do 800 mm zabetonovaného</t>
  </si>
  <si>
    <t>2057693157</t>
  </si>
  <si>
    <t xml:space="preserve">1 " Dopravná zábrana - sloupek kulatý DP S400 </t>
  </si>
  <si>
    <t>74910100</t>
  </si>
  <si>
    <t xml:space="preserve">Zahrazovací dopravní sloupek </t>
  </si>
  <si>
    <t>-1680940360</t>
  </si>
  <si>
    <t>984657947</t>
  </si>
  <si>
    <t>1+1</t>
  </si>
  <si>
    <t>1182962240</t>
  </si>
  <si>
    <t>-375655228</t>
  </si>
  <si>
    <t>1+1+1+1 " DZ - B20a, B11,E13,B1</t>
  </si>
  <si>
    <t>38</t>
  </si>
  <si>
    <t>1790866358</t>
  </si>
  <si>
    <t>1+1+1 " B11 + B20a + B1</t>
  </si>
  <si>
    <t>39</t>
  </si>
  <si>
    <t>-1053359918</t>
  </si>
  <si>
    <t>40</t>
  </si>
  <si>
    <t>-1106389139</t>
  </si>
  <si>
    <t>41</t>
  </si>
  <si>
    <t>2007932475</t>
  </si>
  <si>
    <t>42</t>
  </si>
  <si>
    <t>-220303881</t>
  </si>
  <si>
    <t>43</t>
  </si>
  <si>
    <t>-814630921</t>
  </si>
  <si>
    <t>44</t>
  </si>
  <si>
    <t>1629263576</t>
  </si>
  <si>
    <t>45</t>
  </si>
  <si>
    <t>916231213</t>
  </si>
  <si>
    <t>Osazení chodníkového obrubníku betonového stojatého s boční opěrou do lože z betonu prostého</t>
  </si>
  <si>
    <t>-1770078373</t>
  </si>
  <si>
    <t>52 " viz VV</t>
  </si>
  <si>
    <t>46</t>
  </si>
  <si>
    <t>59217017</t>
  </si>
  <si>
    <t>obrubník betonový chodníkový 1000x100x250mm</t>
  </si>
  <si>
    <t>555392786</t>
  </si>
  <si>
    <t>52*1,02 "Přepočtené koeficientem množství</t>
  </si>
  <si>
    <t>47</t>
  </si>
  <si>
    <t>-1159014952</t>
  </si>
  <si>
    <t>SO 801 - Vegetační úpravy - Kácení</t>
  </si>
  <si>
    <t>112251101</t>
  </si>
  <si>
    <t>Odstranění pařezů D přes 100 do 300 mm</t>
  </si>
  <si>
    <t>-449192189</t>
  </si>
  <si>
    <t>112251102</t>
  </si>
  <si>
    <t>Odstranění pařezů D přes 300 do 500 mm</t>
  </si>
  <si>
    <t>-378461633</t>
  </si>
  <si>
    <t>112251103</t>
  </si>
  <si>
    <t>Odstranění pařezů strojně s jejich vykopáním, vytrháním nebo odstřelením průměru přes 500 do 700 mm</t>
  </si>
  <si>
    <t>177956573</t>
  </si>
  <si>
    <t>https://podminky.urs.cz/item/CS_URS_2022_01/112251103</t>
  </si>
  <si>
    <t>112251107</t>
  </si>
  <si>
    <t>Odstranění pařezů strojně s jejich vykopáním, vytrháním nebo odstřelením průměru přes 1100 do 1300 mm</t>
  </si>
  <si>
    <t>246798221</t>
  </si>
  <si>
    <t>https://podminky.urs.cz/item/CS_URS_2022_01/112251107</t>
  </si>
  <si>
    <t>162201421</t>
  </si>
  <si>
    <t>Vodorovné přemístění pařezů do 1 km D přes 100 do 300 mm</t>
  </si>
  <si>
    <t>1415992925</t>
  </si>
  <si>
    <t>162201422</t>
  </si>
  <si>
    <t>Vodorovné přemístění pařezů do 1 km D přes 300 do 500 mm</t>
  </si>
  <si>
    <t>1675849272</t>
  </si>
  <si>
    <t>162201423</t>
  </si>
  <si>
    <t>Vodorovné přemístění větví, kmenů nebo pařezů s naložením, složením a dopravou do 1000 m pařezů kmenů, průměru přes 500 do 700 mm</t>
  </si>
  <si>
    <t>-1607826120</t>
  </si>
  <si>
    <t>https://podminky.urs.cz/item/CS_URS_2022_01/162201423</t>
  </si>
  <si>
    <t>162201521</t>
  </si>
  <si>
    <t>Vodorovné přemístění větví, kmenů nebo pařezů s naložením, složením a dopravou do 1000 m pařezů kmenů, průměru přes 1100 do 1300 mm</t>
  </si>
  <si>
    <t>-1050427946</t>
  </si>
  <si>
    <t>https://podminky.urs.cz/item/CS_URS_2022_01/162201521</t>
  </si>
  <si>
    <t>162301971</t>
  </si>
  <si>
    <t>Příplatek k vodorovnému přemístění pařezů D přes 100 do 300 mm ZKD 1 km</t>
  </si>
  <si>
    <t>474489326</t>
  </si>
  <si>
    <t>7*6 " za dalších 6 km na řízenou skládku</t>
  </si>
  <si>
    <t>162301972</t>
  </si>
  <si>
    <t>Příplatek k vodorovnému přemístění pařezů D přes 300 do 500 mm ZKD 1 km</t>
  </si>
  <si>
    <t>2131589422</t>
  </si>
  <si>
    <t>1*6 " za dalších 6 km na řízenou skládku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</si>
  <si>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</si>
  <si>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</si>
  <si>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-1009296215</t>
  </si>
  <si>
    <t>https://podminky.urs.cz/item/CS_URS_2022_01/162301973</t>
  </si>
  <si>
    <t>162301976</t>
  </si>
  <si>
    <t>Vodorovné přemístění větví, kmenů nebo pařezů s naložením, složením a dopravou Příplatek k cenám za každých dalších i započatých 1000 m přes 1000 m pařezů kmenů, průměru přes 1100 do 1300 mm</t>
  </si>
  <si>
    <t>985392714</t>
  </si>
  <si>
    <t>https://podminky.urs.cz/item/CS_URS_2022_01/162301976</t>
  </si>
  <si>
    <t>99701000BR</t>
  </si>
  <si>
    <t>Poplatek za uložení pařezů na skládce</t>
  </si>
  <si>
    <t>1662328100</t>
  </si>
  <si>
    <t>7*0,40*0,40*0,40</t>
  </si>
  <si>
    <t>1*0,50*0,50*0,50</t>
  </si>
  <si>
    <t>2*1,3*1,3*1,3</t>
  </si>
  <si>
    <t>3*0,7*0,7*0,7</t>
  </si>
  <si>
    <t>SO 802 - Vegetační úpravy - Náhradní výsadba</t>
  </si>
  <si>
    <t>183101115</t>
  </si>
  <si>
    <t>Hloubení jamek bez výměny půdy zeminy tř 1 až 4 objem do 0,4 m3 v rovině a svahu do 1:5</t>
  </si>
  <si>
    <t>-226935020</t>
  </si>
  <si>
    <t xml:space="preserve">4+8+3+5+3+5+2" </t>
  </si>
  <si>
    <t>184102115</t>
  </si>
  <si>
    <t>Výsadba dřeviny s balem D do 0,6 m do jamky se zalitím v rovině a svahu do 1:5</t>
  </si>
  <si>
    <t>886690121</t>
  </si>
  <si>
    <t>184807911MI</t>
  </si>
  <si>
    <t>Kůl l 2,5 m D 40 až 60 mm k sazenici 1 až 3 leté</t>
  </si>
  <si>
    <t>1364652638</t>
  </si>
  <si>
    <t>184813121</t>
  </si>
  <si>
    <t>Ochrana dřevin před okusem mechanicky pletivem v rovině a svahu do 1:5</t>
  </si>
  <si>
    <t>-1751153346</t>
  </si>
  <si>
    <t>184911421</t>
  </si>
  <si>
    <t>Mulčování rostlin kůrou tl do 0,1 m v rovině a svahu do 1:5</t>
  </si>
  <si>
    <t>858006093</t>
  </si>
  <si>
    <t>10391100</t>
  </si>
  <si>
    <t>kůra mulčovací VL</t>
  </si>
  <si>
    <t>27161481</t>
  </si>
  <si>
    <t>30*0,103 "Přepočtené koeficientem množství</t>
  </si>
  <si>
    <t>185802114</t>
  </si>
  <si>
    <t>Hnojení půdy umělým hnojivem k jednotlivým rostlinám v rovině a svahu do 1:5</t>
  </si>
  <si>
    <t>934741144</t>
  </si>
  <si>
    <t xml:space="preserve">0,040 " strom  5 tab.</t>
  </si>
  <si>
    <t>185804311</t>
  </si>
  <si>
    <t>Zalití rostlin vodou plocha do 20 m2</t>
  </si>
  <si>
    <t>-2081883849</t>
  </si>
  <si>
    <t>185851121</t>
  </si>
  <si>
    <t>Dovoz vody pro zálivku rostlin za vzdálenost do 1000 m</t>
  </si>
  <si>
    <t>-1789718125</t>
  </si>
  <si>
    <t>185851129</t>
  </si>
  <si>
    <t>Příplatek k dovozu vody pro zálivku rostlin do 1000 m ZKD 1000 m</t>
  </si>
  <si>
    <t>1069981109</t>
  </si>
  <si>
    <t>02650303</t>
  </si>
  <si>
    <t>Javor (acer platanoides)</t>
  </si>
  <si>
    <t>ks</t>
  </si>
  <si>
    <t>-1503171756</t>
  </si>
  <si>
    <t>02650304</t>
  </si>
  <si>
    <t>Javor (acer pseudoplatanus)</t>
  </si>
  <si>
    <t>-1579816100</t>
  </si>
  <si>
    <t>02650306</t>
  </si>
  <si>
    <t>Lípa (tilia cordata)</t>
  </si>
  <si>
    <t>1680650904</t>
  </si>
  <si>
    <t>02650309</t>
  </si>
  <si>
    <t xml:space="preserve">Olše (Alnus  glutinosa)</t>
  </si>
  <si>
    <t>-678492388</t>
  </si>
  <si>
    <t>02650313</t>
  </si>
  <si>
    <t>Dub (Quercus robur)</t>
  </si>
  <si>
    <t>342123985</t>
  </si>
  <si>
    <t>02650317</t>
  </si>
  <si>
    <t>Osika (Populus alba)</t>
  </si>
  <si>
    <t>1799462745</t>
  </si>
  <si>
    <t>02650442</t>
  </si>
  <si>
    <t>Habr obecný (Carpinus betulus)</t>
  </si>
  <si>
    <t>569940108</t>
  </si>
  <si>
    <t>19,4174757281553*0,103 "Přepočtené koeficientem množství</t>
  </si>
  <si>
    <t>998231311</t>
  </si>
  <si>
    <t>Přesun hmot pro sadovnické a krajinářské úpravy vodorovně do 5000 m</t>
  </si>
  <si>
    <t>-47035481</t>
  </si>
  <si>
    <t>SO 803 - Vegetační úpravy - 3létá péče</t>
  </si>
  <si>
    <t>1 - Zemní práce</t>
  </si>
  <si>
    <t>998 - Přesun hmot</t>
  </si>
  <si>
    <t>183951111</t>
  </si>
  <si>
    <t>Ochrana dřevin zapojených nebo v záhonu chemickým postřikem strojně</t>
  </si>
  <si>
    <t>1614606247</t>
  </si>
  <si>
    <t>25234001</t>
  </si>
  <si>
    <t>herbicid totální systémový neselektivní</t>
  </si>
  <si>
    <t>litr</t>
  </si>
  <si>
    <t>913530265</t>
  </si>
  <si>
    <t>90*0,01 "Přepočtené koeficientem množství</t>
  </si>
  <si>
    <t>184806111</t>
  </si>
  <si>
    <t>Řez stromů netrnitých průklestem D koruny do 2 m</t>
  </si>
  <si>
    <t>358253527</t>
  </si>
  <si>
    <t>184911111</t>
  </si>
  <si>
    <t>Znovuuvázání dřeviny ke kůlům</t>
  </si>
  <si>
    <t>1672190345</t>
  </si>
  <si>
    <t>1718861880</t>
  </si>
  <si>
    <t>-816263901</t>
  </si>
  <si>
    <t>1103851533</t>
  </si>
  <si>
    <t>855878053</t>
  </si>
  <si>
    <t>VON - Vedlejší a ostatní náklady</t>
  </si>
  <si>
    <t>N00 - Vedlejší a ostatní náklady</t>
  </si>
  <si>
    <t>OST - Ostatní náklady</t>
  </si>
  <si>
    <t xml:space="preserve">VRN -   Vedlejší rozpočtové náklady</t>
  </si>
  <si>
    <t xml:space="preserve">    VRN2 - Příprava staveniště</t>
  </si>
  <si>
    <t>N00</t>
  </si>
  <si>
    <t>02234RFP.1</t>
  </si>
  <si>
    <t>Firem pol.: Práce v ochranném pásmu inženýrských sítí dle podmínek správců sítí</t>
  </si>
  <si>
    <t>soubor</t>
  </si>
  <si>
    <t>1024</t>
  </si>
  <si>
    <t>837160565</t>
  </si>
  <si>
    <t>"položka obsahuje</t>
  </si>
  <si>
    <t>"Zajištění všech nezbytných opatření, jimiž bude předejito</t>
  </si>
  <si>
    <t>"porušení jakékoliv inženýrské sítě během výstavby, aktualizaci vyjádření k existenci sítí, jejich vytýčení, označení a ochrana stávajících inženýr-</t>
  </si>
  <si>
    <t xml:space="preserve">"ských sítí a zařízení v obvodu staveniště. Toto vytýčení, včetně zaměření, bude před zahájením stavebních prací předáno objednateli v tištěné a </t>
  </si>
  <si>
    <t xml:space="preserve">"digitální formě.  Dále respektování ochranných pásem inženýrských sítí dle příslušných norem a vyhlášek a údajů jejich majetkových správců; </t>
  </si>
  <si>
    <t xml:space="preserve">"provedení dočasných přeložek  podzemních a nadzemních sítí, jejich ochranu a zajištění; potřebného vypínání vzdušných el. vedení při práci pod nimi,</t>
  </si>
  <si>
    <t xml:space="preserve">"zajištění výluk a náhradního zásobování, související s realizací a a propojením inženýrských sítí, úhrada poplatků za připojení elektrického vedení </t>
  </si>
  <si>
    <t>"na základní síť apod.</t>
  </si>
  <si>
    <t>"výkopové práce u inženýrských sítí nebo v jejich ochranných pásmech budou prováděny ručně</t>
  </si>
  <si>
    <t>OST</t>
  </si>
  <si>
    <t>Ostatní náklady</t>
  </si>
  <si>
    <t>090001002</t>
  </si>
  <si>
    <t>Ostatní náklady vyplývající ze znění SOD a VOP</t>
  </si>
  <si>
    <t>262144</t>
  </si>
  <si>
    <t>-1354832021</t>
  </si>
  <si>
    <t>P</t>
  </si>
  <si>
    <t>Poznámka k položce:_x000d_
Jedná se zejména o náklady:_x000d_
- na sjednání bankovních záruk,_x000d_
- na sjednání pojištění odpovědnosti za škodu způsobenou provozní činností včetně odpovědnosti vyplývající z provádění stavebně-montážní činnosti,_x000d_
- na vypracování technologických postupů,_x000d_
- na vypracování oznámení změn a změnových listů,_x000d_
- spojené s převzetím staveniště,_x000d_
- spojené s předáním díla, _x000d_
apod.</t>
  </si>
  <si>
    <t>VRN</t>
  </si>
  <si>
    <t xml:space="preserve">  Vedlejší rozpočtové náklady</t>
  </si>
  <si>
    <t>013294000</t>
  </si>
  <si>
    <t>Ostatní dokumentace</t>
  </si>
  <si>
    <t>535306896</t>
  </si>
  <si>
    <t xml:space="preserve">1 " - PD pro stanovení trvalého dopravního značení + projednání a zajištění stanovení trvalého DZ   </t>
  </si>
  <si>
    <t>02512RFP</t>
  </si>
  <si>
    <t>Zpracování a předání dokumentace skutečného provedení stavby objednateli. Pořízení fotodokumentace stavby</t>
  </si>
  <si>
    <t>-440917211</t>
  </si>
  <si>
    <t xml:space="preserve">1   </t>
  </si>
  <si>
    <t xml:space="preserve">"Zpracování a předání dokumentace skutečného provedení stavby  objednateli (4 paré + 1 v elektronické formě   </t>
  </si>
  <si>
    <t xml:space="preserve">"+ 1x původní situace s překryvem zaměřeného skutečného stavu).   </t>
  </si>
  <si>
    <t xml:space="preserve">"Pořízení fotodokumentace z celého průběhu stavby včetně stavebních a konstrukčních detailů v rozlišení a kvalitě pro tisk.   </t>
  </si>
  <si>
    <t xml:space="preserve">"Pořízení fotodokumentace z celé stavby   </t>
  </si>
  <si>
    <t>034403001</t>
  </si>
  <si>
    <t>Náklady na zřízení, údržbu a zrušení dočasného dopravního značení, potřebného k zajištění přístupu nebo provozu na staveništi a/nebo v okolí staveniště.</t>
  </si>
  <si>
    <t>1238007213</t>
  </si>
  <si>
    <t>04250300</t>
  </si>
  <si>
    <t>Vypracování plánu BOZP. Zajištění plnění povinností vyplývajících ze zák.č. 309/2006Sb. a nař.vlády č. 591/2006Sb.</t>
  </si>
  <si>
    <t>-1875865581</t>
  </si>
  <si>
    <t xml:space="preserve">1 "Vypracování plánu bezpečnosti a ochrany zdraví při práci na staveništi a o opatření vyplývající z plánu </t>
  </si>
  <si>
    <t>049103001</t>
  </si>
  <si>
    <t>Inženýrská činnost prováděná v průběhu stavebních prací vyplývající z povahy díla, a požadavků v SOD a VOP</t>
  </si>
  <si>
    <t>935611639</t>
  </si>
  <si>
    <t>Poznámka k položce:_x000d_
Jedná se zejména o náklady na zajištění:_x000d_
- vyřízení záborů, žádostí o uzavírky¨,_x000d_
- vyřízení stanovisek dotčených orgánů ke kolaudaci,_x000d_
- jednání s úřady,_x000d_
- jednání s dotčenými účastníky stavebního řízení,_x000d_
- zpracování havarijního a povodňového plánu,_x000d_
apod.</t>
  </si>
  <si>
    <t>062002001</t>
  </si>
  <si>
    <t>Náklad na zajištění dopravní obsluhy přiléhajících nemovitostí, obchodů a služeb včetně provozu pěších.</t>
  </si>
  <si>
    <t>-1694732821</t>
  </si>
  <si>
    <t>"ztížené podmínky na dovoz materiálu, přepravu strojů a dále, vlivem umístění stavby v blízkosti vodního toku a ve stísněných poměrech" 1</t>
  </si>
  <si>
    <t>20018RFP</t>
  </si>
  <si>
    <t>Vypracování havarijního plánu.</t>
  </si>
  <si>
    <t>-538010481</t>
  </si>
  <si>
    <t>200942VD</t>
  </si>
  <si>
    <t xml:space="preserve">Opatření vyplývající z havarijního plánu </t>
  </si>
  <si>
    <t>118965493</t>
  </si>
  <si>
    <t>20094RFP</t>
  </si>
  <si>
    <t xml:space="preserve">Vypracování  povodňového plánu pro celou stavbu</t>
  </si>
  <si>
    <t>-4564880</t>
  </si>
  <si>
    <t>20099RFP</t>
  </si>
  <si>
    <t>Provedení opatření vyplývajících z povodňového plánu.</t>
  </si>
  <si>
    <t>227369817</t>
  </si>
  <si>
    <t>011314000</t>
  </si>
  <si>
    <t>Archeologický dohled</t>
  </si>
  <si>
    <t>-2012608851</t>
  </si>
  <si>
    <t>2004RVD</t>
  </si>
  <si>
    <t>Zařízení staveniště včetně všech nákladů spojených s jeho zřízením, provozem, zabezpečením a likvidací,zřízení a projednání potřebných ploch pro ZS, skládky materiálu, mezideponie, včetně úhrady poplatků a úpravy povrchu po likvidaci staveniš</t>
  </si>
  <si>
    <t xml:space="preserve">soub </t>
  </si>
  <si>
    <t>-1824036904</t>
  </si>
  <si>
    <t xml:space="preserve">1 " </t>
  </si>
  <si>
    <t>012203000</t>
  </si>
  <si>
    <t>Geodetické práce při provádění stavby</t>
  </si>
  <si>
    <t>-1650473827</t>
  </si>
  <si>
    <t xml:space="preserve">1 </t>
  </si>
  <si>
    <t xml:space="preserve">-vytyčení objektů stavby a pevných, vytyčovacích bodů,stavby autorizovaným geodetem, vč. fixace a obnovení zhotovitelem, 2x tištěné + 2 x CD   </t>
  </si>
  <si>
    <t>012303000</t>
  </si>
  <si>
    <t>Geodetické práce po výstavbě</t>
  </si>
  <si>
    <t>-217764741</t>
  </si>
  <si>
    <t xml:space="preserve">-Vypracování oddělovací GP vč.ověření na příslušném K.U.   </t>
  </si>
  <si>
    <t xml:space="preserve">-Vypracování oddělovací GP pro VB, vč.tabulek výměr a ověření na příslušném K.U. - vč. tabulky výměr pro věcná břemena   </t>
  </si>
  <si>
    <t xml:space="preserve">- 5 x tištěné a 5 x CD   </t>
  </si>
  <si>
    <t xml:space="preserve">Položka zahrnuje-   </t>
  </si>
  <si>
    <t xml:space="preserve">- přípravu podkladů, podání žádosti na K.U.   </t>
  </si>
  <si>
    <t xml:space="preserve">- polní práce spojené s vyhotovení GP   </t>
  </si>
  <si>
    <t xml:space="preserve">- výpočetní a grafické kancelářské práce   </t>
  </si>
  <si>
    <t xml:space="preserve">- úřední ověření výsledného elaborátu   </t>
  </si>
  <si>
    <t xml:space="preserve">- schválení návrhu vkladu do KN příslušným K.U.   </t>
  </si>
  <si>
    <t>043154000</t>
  </si>
  <si>
    <t>Zkoušky hutnicí</t>
  </si>
  <si>
    <t>-1209654635</t>
  </si>
  <si>
    <t>Zkoušky zhutnění podloží, revize,zkoušky únosnosti zemní pláně</t>
  </si>
  <si>
    <t>vč. vypracování KZP (kontrolní a zkušební plán) dle TKP</t>
  </si>
  <si>
    <t>(statické zátěžové zkoušky 6 ks na pláni, 6 ks na vrchní podkladní vrstvě)</t>
  </si>
  <si>
    <t>043194000</t>
  </si>
  <si>
    <t>Ostatní zkoušky</t>
  </si>
  <si>
    <t>-1018448150</t>
  </si>
  <si>
    <t xml:space="preserve">1" </t>
  </si>
  <si>
    <t xml:space="preserve">Průkazné  zkoušky živičných směsí a tech.zkoušky živičných konstukčních  vrstev v rozsahu dle ČSN</t>
  </si>
  <si>
    <t>049303000</t>
  </si>
  <si>
    <t>Náklady vzniklé v souvislosti s předáním stavby</t>
  </si>
  <si>
    <t>1425934624</t>
  </si>
  <si>
    <t>Protokolární předání stavbou dotčených pozemků a komunikací, uvedení do původního stavu, zpět jejich vlastníkům</t>
  </si>
  <si>
    <t>091704000</t>
  </si>
  <si>
    <t>Náklady na údržbu</t>
  </si>
  <si>
    <t>874332046</t>
  </si>
  <si>
    <t xml:space="preserve">Náklady vzniklé v průběhu stavebních prací vyplývající z povahy díla, a  požadavků v SOD a VOP</t>
  </si>
  <si>
    <t>Jedná se zejména o náklady na zajištění:</t>
  </si>
  <si>
    <t>- čištění veřejných komunikací znečištěných v souvislosti s realizací stavby</t>
  </si>
  <si>
    <t>- zimní údržby komunikací přístupných veřejnosti v obvodu staveniště</t>
  </si>
  <si>
    <t>- ochrany díla,</t>
  </si>
  <si>
    <t>- čištění vozidel při výjezdu ze staveniště</t>
  </si>
  <si>
    <t>VRN2</t>
  </si>
  <si>
    <t>Příprava staveniště</t>
  </si>
  <si>
    <t>021103000</t>
  </si>
  <si>
    <t>Zabezpečení přírodních hodnot na místě</t>
  </si>
  <si>
    <t>1402806532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</si>
</sst>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8101260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564952111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564952111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2251103" TargetMode="External" /><Relationship Id="rId2" Type="http://schemas.openxmlformats.org/officeDocument/2006/relationships/hyperlink" Target="https://podminky.urs.cz/item/CS_URS_2022_01/112251107" TargetMode="External" /><Relationship Id="rId3" Type="http://schemas.openxmlformats.org/officeDocument/2006/relationships/hyperlink" Target="https://podminky.urs.cz/item/CS_URS_2022_01/162201423" TargetMode="External" /><Relationship Id="rId4" Type="http://schemas.openxmlformats.org/officeDocument/2006/relationships/hyperlink" Target="https://podminky.urs.cz/item/CS_URS_2022_01/162201521" TargetMode="External" /><Relationship Id="rId5" Type="http://schemas.openxmlformats.org/officeDocument/2006/relationships/hyperlink" Target="https://podminky.urs.cz/item/CS_URS_2022_01/162301973" TargetMode="External" /><Relationship Id="rId6" Type="http://schemas.openxmlformats.org/officeDocument/2006/relationships/hyperlink" Target="https://podminky.urs.cz/item/CS_URS_2022_01/162301976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54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55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57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56</v>
      </c>
      <c r="AI60" s="42"/>
      <c r="AJ60" s="42"/>
      <c r="AK60" s="42"/>
      <c r="AL60" s="42"/>
      <c r="AM60" s="64" t="s">
        <v>57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58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59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56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57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56</v>
      </c>
      <c r="AI75" s="42"/>
      <c r="AJ75" s="42"/>
      <c r="AK75" s="42"/>
      <c r="AL75" s="42"/>
      <c r="AM75" s="64" t="s">
        <v>57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60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2021029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Průmyslová zóna IV – Cyklotrasa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Šumperk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18. 10. 2021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Šumperk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TERRA-POZEMKOVÉ ÚPRAVY s.r.o. Šumperk</v>
      </c>
      <c r="AN89" s="71"/>
      <c r="AO89" s="71"/>
      <c r="AP89" s="71"/>
      <c r="AQ89" s="40"/>
      <c r="AR89" s="44"/>
      <c r="AS89" s="81" t="s">
        <v>61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62</v>
      </c>
      <c r="D92" s="94"/>
      <c r="E92" s="94"/>
      <c r="F92" s="94"/>
      <c r="G92" s="94"/>
      <c r="H92" s="95"/>
      <c r="I92" s="96" t="s">
        <v>63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64</v>
      </c>
      <c r="AH92" s="94"/>
      <c r="AI92" s="94"/>
      <c r="AJ92" s="94"/>
      <c r="AK92" s="94"/>
      <c r="AL92" s="94"/>
      <c r="AM92" s="94"/>
      <c r="AN92" s="96" t="s">
        <v>65</v>
      </c>
      <c r="AO92" s="94"/>
      <c r="AP92" s="98"/>
      <c r="AQ92" s="99" t="s">
        <v>66</v>
      </c>
      <c r="AR92" s="44"/>
      <c r="AS92" s="100" t="s">
        <v>67</v>
      </c>
      <c r="AT92" s="101" t="s">
        <v>68</v>
      </c>
      <c r="AU92" s="101" t="s">
        <v>69</v>
      </c>
      <c r="AV92" s="101" t="s">
        <v>70</v>
      </c>
      <c r="AW92" s="101" t="s">
        <v>71</v>
      </c>
      <c r="AX92" s="101" t="s">
        <v>72</v>
      </c>
      <c r="AY92" s="101" t="s">
        <v>73</v>
      </c>
      <c r="AZ92" s="101" t="s">
        <v>74</v>
      </c>
      <c r="BA92" s="101" t="s">
        <v>75</v>
      </c>
      <c r="BB92" s="101" t="s">
        <v>76</v>
      </c>
      <c r="BC92" s="101" t="s">
        <v>77</v>
      </c>
      <c r="BD92" s="102" t="s">
        <v>78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79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ROUND(SUM(AG95:AG102),2)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ROUND(SUM(AS95:AS102),2)</f>
        <v>0</v>
      </c>
      <c r="AT94" s="114">
        <f>ROUND(SUM(AV94:AW94),2)</f>
        <v>0</v>
      </c>
      <c r="AU94" s="115">
        <f>ROUND(SUM(AU95:AU102),5)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ROUND(SUM(AZ95:AZ102),2)</f>
        <v>0</v>
      </c>
      <c r="BA94" s="114">
        <f>ROUND(SUM(BA95:BA102),2)</f>
        <v>0</v>
      </c>
      <c r="BB94" s="114">
        <f>ROUND(SUM(BB95:BB102),2)</f>
        <v>0</v>
      </c>
      <c r="BC94" s="114">
        <f>ROUND(SUM(BC95:BC102),2)</f>
        <v>0</v>
      </c>
      <c r="BD94" s="116">
        <f>ROUND(SUM(BD95:BD102),2)</f>
        <v>0</v>
      </c>
      <c r="BE94" s="6"/>
      <c r="BS94" s="117" t="s">
        <v>80</v>
      </c>
      <c r="BT94" s="117" t="s">
        <v>81</v>
      </c>
      <c r="BU94" s="118" t="s">
        <v>82</v>
      </c>
      <c r="BV94" s="117" t="s">
        <v>83</v>
      </c>
      <c r="BW94" s="117" t="s">
        <v>5</v>
      </c>
      <c r="BX94" s="117" t="s">
        <v>84</v>
      </c>
      <c r="CL94" s="117" t="s">
        <v>1</v>
      </c>
    </row>
    <row r="95" s="7" customFormat="1" ht="16.5" customHeight="1">
      <c r="A95" s="119" t="s">
        <v>85</v>
      </c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87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001 - Příprava území 0...'!J30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88</v>
      </c>
      <c r="AR95" s="126"/>
      <c r="AS95" s="127">
        <v>0</v>
      </c>
      <c r="AT95" s="128">
        <f>ROUND(SUM(AV95:AW95),2)</f>
        <v>0</v>
      </c>
      <c r="AU95" s="129">
        <f>'SO 001 - Příprava území 0...'!P122</f>
        <v>0</v>
      </c>
      <c r="AV95" s="128">
        <f>'SO 001 - Příprava území 0...'!J33</f>
        <v>0</v>
      </c>
      <c r="AW95" s="128">
        <f>'SO 001 - Příprava území 0...'!J34</f>
        <v>0</v>
      </c>
      <c r="AX95" s="128">
        <f>'SO 001 - Příprava území 0...'!J35</f>
        <v>0</v>
      </c>
      <c r="AY95" s="128">
        <f>'SO 001 - Příprava území 0...'!J36</f>
        <v>0</v>
      </c>
      <c r="AZ95" s="128">
        <f>'SO 001 - Příprava území 0...'!F33</f>
        <v>0</v>
      </c>
      <c r="BA95" s="128">
        <f>'SO 001 - Příprava území 0...'!F34</f>
        <v>0</v>
      </c>
      <c r="BB95" s="128">
        <f>'SO 001 - Příprava území 0...'!F35</f>
        <v>0</v>
      </c>
      <c r="BC95" s="128">
        <f>'SO 001 - Příprava území 0...'!F36</f>
        <v>0</v>
      </c>
      <c r="BD95" s="130">
        <f>'SO 001 - Příprava území 0...'!F37</f>
        <v>0</v>
      </c>
      <c r="BE95" s="7"/>
      <c r="BT95" s="131" t="s">
        <v>89</v>
      </c>
      <c r="BV95" s="131" t="s">
        <v>83</v>
      </c>
      <c r="BW95" s="131" t="s">
        <v>90</v>
      </c>
      <c r="BX95" s="131" t="s">
        <v>5</v>
      </c>
      <c r="CL95" s="131" t="s">
        <v>1</v>
      </c>
      <c r="CM95" s="131" t="s">
        <v>91</v>
      </c>
    </row>
    <row r="96" s="7" customFormat="1" ht="16.5" customHeight="1">
      <c r="A96" s="119" t="s">
        <v>85</v>
      </c>
      <c r="B96" s="120"/>
      <c r="C96" s="121"/>
      <c r="D96" s="122" t="s">
        <v>92</v>
      </c>
      <c r="E96" s="122"/>
      <c r="F96" s="122"/>
      <c r="G96" s="122"/>
      <c r="H96" s="122"/>
      <c r="I96" s="123"/>
      <c r="J96" s="122" t="s">
        <v>93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002 - Příprava území 0...'!J30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88</v>
      </c>
      <c r="AR96" s="126"/>
      <c r="AS96" s="127">
        <v>0</v>
      </c>
      <c r="AT96" s="128">
        <f>ROUND(SUM(AV96:AW96),2)</f>
        <v>0</v>
      </c>
      <c r="AU96" s="129">
        <f>'SO 002 - Příprava území 0...'!P123</f>
        <v>0</v>
      </c>
      <c r="AV96" s="128">
        <f>'SO 002 - Příprava území 0...'!J33</f>
        <v>0</v>
      </c>
      <c r="AW96" s="128">
        <f>'SO 002 - Příprava území 0...'!J34</f>
        <v>0</v>
      </c>
      <c r="AX96" s="128">
        <f>'SO 002 - Příprava území 0...'!J35</f>
        <v>0</v>
      </c>
      <c r="AY96" s="128">
        <f>'SO 002 - Příprava území 0...'!J36</f>
        <v>0</v>
      </c>
      <c r="AZ96" s="128">
        <f>'SO 002 - Příprava území 0...'!F33</f>
        <v>0</v>
      </c>
      <c r="BA96" s="128">
        <f>'SO 002 - Příprava území 0...'!F34</f>
        <v>0</v>
      </c>
      <c r="BB96" s="128">
        <f>'SO 002 - Příprava území 0...'!F35</f>
        <v>0</v>
      </c>
      <c r="BC96" s="128">
        <f>'SO 002 - Příprava území 0...'!F36</f>
        <v>0</v>
      </c>
      <c r="BD96" s="130">
        <f>'SO 002 - Příprava území 0...'!F37</f>
        <v>0</v>
      </c>
      <c r="BE96" s="7"/>
      <c r="BT96" s="131" t="s">
        <v>89</v>
      </c>
      <c r="BV96" s="131" t="s">
        <v>83</v>
      </c>
      <c r="BW96" s="131" t="s">
        <v>94</v>
      </c>
      <c r="BX96" s="131" t="s">
        <v>5</v>
      </c>
      <c r="CL96" s="131" t="s">
        <v>1</v>
      </c>
      <c r="CM96" s="131" t="s">
        <v>91</v>
      </c>
    </row>
    <row r="97" s="7" customFormat="1" ht="24.75" customHeight="1">
      <c r="A97" s="119" t="s">
        <v>85</v>
      </c>
      <c r="B97" s="120"/>
      <c r="C97" s="121"/>
      <c r="D97" s="122" t="s">
        <v>95</v>
      </c>
      <c r="E97" s="122"/>
      <c r="F97" s="122"/>
      <c r="G97" s="122"/>
      <c r="H97" s="122"/>
      <c r="I97" s="123"/>
      <c r="J97" s="122" t="s">
        <v>96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101 - Účelová komunika...'!J30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88</v>
      </c>
      <c r="AR97" s="126"/>
      <c r="AS97" s="127">
        <v>0</v>
      </c>
      <c r="AT97" s="128">
        <f>ROUND(SUM(AV97:AW97),2)</f>
        <v>0</v>
      </c>
      <c r="AU97" s="129">
        <f>'SO 101 - Účelová komunika...'!P123</f>
        <v>0</v>
      </c>
      <c r="AV97" s="128">
        <f>'SO 101 - Účelová komunika...'!J33</f>
        <v>0</v>
      </c>
      <c r="AW97" s="128">
        <f>'SO 101 - Účelová komunika...'!J34</f>
        <v>0</v>
      </c>
      <c r="AX97" s="128">
        <f>'SO 101 - Účelová komunika...'!J35</f>
        <v>0</v>
      </c>
      <c r="AY97" s="128">
        <f>'SO 101 - Účelová komunika...'!J36</f>
        <v>0</v>
      </c>
      <c r="AZ97" s="128">
        <f>'SO 101 - Účelová komunika...'!F33</f>
        <v>0</v>
      </c>
      <c r="BA97" s="128">
        <f>'SO 101 - Účelová komunika...'!F34</f>
        <v>0</v>
      </c>
      <c r="BB97" s="128">
        <f>'SO 101 - Účelová komunika...'!F35</f>
        <v>0</v>
      </c>
      <c r="BC97" s="128">
        <f>'SO 101 - Účelová komunika...'!F36</f>
        <v>0</v>
      </c>
      <c r="BD97" s="130">
        <f>'SO 101 - Účelová komunika...'!F37</f>
        <v>0</v>
      </c>
      <c r="BE97" s="7"/>
      <c r="BT97" s="131" t="s">
        <v>89</v>
      </c>
      <c r="BV97" s="131" t="s">
        <v>83</v>
      </c>
      <c r="BW97" s="131" t="s">
        <v>97</v>
      </c>
      <c r="BX97" s="131" t="s">
        <v>5</v>
      </c>
      <c r="CL97" s="131" t="s">
        <v>1</v>
      </c>
      <c r="CM97" s="131" t="s">
        <v>91</v>
      </c>
    </row>
    <row r="98" s="7" customFormat="1" ht="16.5" customHeight="1">
      <c r="A98" s="119" t="s">
        <v>85</v>
      </c>
      <c r="B98" s="120"/>
      <c r="C98" s="121"/>
      <c r="D98" s="122" t="s">
        <v>98</v>
      </c>
      <c r="E98" s="122"/>
      <c r="F98" s="122"/>
      <c r="G98" s="122"/>
      <c r="H98" s="122"/>
      <c r="I98" s="123"/>
      <c r="J98" s="122" t="s">
        <v>99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102 - Účelová komunika...'!J30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88</v>
      </c>
      <c r="AR98" s="126"/>
      <c r="AS98" s="127">
        <v>0</v>
      </c>
      <c r="AT98" s="128">
        <f>ROUND(SUM(AV98:AW98),2)</f>
        <v>0</v>
      </c>
      <c r="AU98" s="129">
        <f>'SO 102 - Účelová komunika...'!P123</f>
        <v>0</v>
      </c>
      <c r="AV98" s="128">
        <f>'SO 102 - Účelová komunika...'!J33</f>
        <v>0</v>
      </c>
      <c r="AW98" s="128">
        <f>'SO 102 - Účelová komunika...'!J34</f>
        <v>0</v>
      </c>
      <c r="AX98" s="128">
        <f>'SO 102 - Účelová komunika...'!J35</f>
        <v>0</v>
      </c>
      <c r="AY98" s="128">
        <f>'SO 102 - Účelová komunika...'!J36</f>
        <v>0</v>
      </c>
      <c r="AZ98" s="128">
        <f>'SO 102 - Účelová komunika...'!F33</f>
        <v>0</v>
      </c>
      <c r="BA98" s="128">
        <f>'SO 102 - Účelová komunika...'!F34</f>
        <v>0</v>
      </c>
      <c r="BB98" s="128">
        <f>'SO 102 - Účelová komunika...'!F35</f>
        <v>0</v>
      </c>
      <c r="BC98" s="128">
        <f>'SO 102 - Účelová komunika...'!F36</f>
        <v>0</v>
      </c>
      <c r="BD98" s="130">
        <f>'SO 102 - Účelová komunika...'!F37</f>
        <v>0</v>
      </c>
      <c r="BE98" s="7"/>
      <c r="BT98" s="131" t="s">
        <v>89</v>
      </c>
      <c r="BV98" s="131" t="s">
        <v>83</v>
      </c>
      <c r="BW98" s="131" t="s">
        <v>100</v>
      </c>
      <c r="BX98" s="131" t="s">
        <v>5</v>
      </c>
      <c r="CL98" s="131" t="s">
        <v>1</v>
      </c>
      <c r="CM98" s="131" t="s">
        <v>91</v>
      </c>
    </row>
    <row r="99" s="7" customFormat="1" ht="16.5" customHeight="1">
      <c r="A99" s="119" t="s">
        <v>85</v>
      </c>
      <c r="B99" s="120"/>
      <c r="C99" s="121"/>
      <c r="D99" s="122" t="s">
        <v>101</v>
      </c>
      <c r="E99" s="122"/>
      <c r="F99" s="122"/>
      <c r="G99" s="122"/>
      <c r="H99" s="122"/>
      <c r="I99" s="123"/>
      <c r="J99" s="122" t="s">
        <v>102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801 - Vegetační úpravy...'!J30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88</v>
      </c>
      <c r="AR99" s="126"/>
      <c r="AS99" s="127">
        <v>0</v>
      </c>
      <c r="AT99" s="128">
        <f>ROUND(SUM(AV99:AW99),2)</f>
        <v>0</v>
      </c>
      <c r="AU99" s="129">
        <f>'SO 801 - Vegetační úpravy...'!P118</f>
        <v>0</v>
      </c>
      <c r="AV99" s="128">
        <f>'SO 801 - Vegetační úpravy...'!J33</f>
        <v>0</v>
      </c>
      <c r="AW99" s="128">
        <f>'SO 801 - Vegetační úpravy...'!J34</f>
        <v>0</v>
      </c>
      <c r="AX99" s="128">
        <f>'SO 801 - Vegetační úpravy...'!J35</f>
        <v>0</v>
      </c>
      <c r="AY99" s="128">
        <f>'SO 801 - Vegetační úpravy...'!J36</f>
        <v>0</v>
      </c>
      <c r="AZ99" s="128">
        <f>'SO 801 - Vegetační úpravy...'!F33</f>
        <v>0</v>
      </c>
      <c r="BA99" s="128">
        <f>'SO 801 - Vegetační úpravy...'!F34</f>
        <v>0</v>
      </c>
      <c r="BB99" s="128">
        <f>'SO 801 - Vegetační úpravy...'!F35</f>
        <v>0</v>
      </c>
      <c r="BC99" s="128">
        <f>'SO 801 - Vegetační úpravy...'!F36</f>
        <v>0</v>
      </c>
      <c r="BD99" s="130">
        <f>'SO 801 - Vegetační úpravy...'!F37</f>
        <v>0</v>
      </c>
      <c r="BE99" s="7"/>
      <c r="BT99" s="131" t="s">
        <v>89</v>
      </c>
      <c r="BV99" s="131" t="s">
        <v>83</v>
      </c>
      <c r="BW99" s="131" t="s">
        <v>103</v>
      </c>
      <c r="BX99" s="131" t="s">
        <v>5</v>
      </c>
      <c r="CL99" s="131" t="s">
        <v>1</v>
      </c>
      <c r="CM99" s="131" t="s">
        <v>91</v>
      </c>
    </row>
    <row r="100" s="7" customFormat="1" ht="16.5" customHeight="1">
      <c r="A100" s="119" t="s">
        <v>85</v>
      </c>
      <c r="B100" s="120"/>
      <c r="C100" s="121"/>
      <c r="D100" s="122" t="s">
        <v>104</v>
      </c>
      <c r="E100" s="122"/>
      <c r="F100" s="122"/>
      <c r="G100" s="122"/>
      <c r="H100" s="122"/>
      <c r="I100" s="123"/>
      <c r="J100" s="122" t="s">
        <v>105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802 - Vegetační úpravy...'!J30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88</v>
      </c>
      <c r="AR100" s="126"/>
      <c r="AS100" s="127">
        <v>0</v>
      </c>
      <c r="AT100" s="128">
        <f>ROUND(SUM(AV100:AW100),2)</f>
        <v>0</v>
      </c>
      <c r="AU100" s="129">
        <f>'SO 802 - Vegetační úpravy...'!P119</f>
        <v>0</v>
      </c>
      <c r="AV100" s="128">
        <f>'SO 802 - Vegetační úpravy...'!J33</f>
        <v>0</v>
      </c>
      <c r="AW100" s="128">
        <f>'SO 802 - Vegetační úpravy...'!J34</f>
        <v>0</v>
      </c>
      <c r="AX100" s="128">
        <f>'SO 802 - Vegetační úpravy...'!J35</f>
        <v>0</v>
      </c>
      <c r="AY100" s="128">
        <f>'SO 802 - Vegetační úpravy...'!J36</f>
        <v>0</v>
      </c>
      <c r="AZ100" s="128">
        <f>'SO 802 - Vegetační úpravy...'!F33</f>
        <v>0</v>
      </c>
      <c r="BA100" s="128">
        <f>'SO 802 - Vegetační úpravy...'!F34</f>
        <v>0</v>
      </c>
      <c r="BB100" s="128">
        <f>'SO 802 - Vegetační úpravy...'!F35</f>
        <v>0</v>
      </c>
      <c r="BC100" s="128">
        <f>'SO 802 - Vegetační úpravy...'!F36</f>
        <v>0</v>
      </c>
      <c r="BD100" s="130">
        <f>'SO 802 - Vegetační úpravy...'!F37</f>
        <v>0</v>
      </c>
      <c r="BE100" s="7"/>
      <c r="BT100" s="131" t="s">
        <v>89</v>
      </c>
      <c r="BV100" s="131" t="s">
        <v>83</v>
      </c>
      <c r="BW100" s="131" t="s">
        <v>106</v>
      </c>
      <c r="BX100" s="131" t="s">
        <v>5</v>
      </c>
      <c r="CL100" s="131" t="s">
        <v>1</v>
      </c>
      <c r="CM100" s="131" t="s">
        <v>91</v>
      </c>
    </row>
    <row r="101" s="7" customFormat="1" ht="16.5" customHeight="1">
      <c r="A101" s="119" t="s">
        <v>85</v>
      </c>
      <c r="B101" s="120"/>
      <c r="C101" s="121"/>
      <c r="D101" s="122" t="s">
        <v>107</v>
      </c>
      <c r="E101" s="122"/>
      <c r="F101" s="122"/>
      <c r="G101" s="122"/>
      <c r="H101" s="122"/>
      <c r="I101" s="123"/>
      <c r="J101" s="122" t="s">
        <v>108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803 - Vegetační úpravy...'!J30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88</v>
      </c>
      <c r="AR101" s="126"/>
      <c r="AS101" s="127">
        <v>0</v>
      </c>
      <c r="AT101" s="128">
        <f>ROUND(SUM(AV101:AW101),2)</f>
        <v>0</v>
      </c>
      <c r="AU101" s="129">
        <f>'SO 803 - Vegetační úpravy...'!P118</f>
        <v>0</v>
      </c>
      <c r="AV101" s="128">
        <f>'SO 803 - Vegetační úpravy...'!J33</f>
        <v>0</v>
      </c>
      <c r="AW101" s="128">
        <f>'SO 803 - Vegetační úpravy...'!J34</f>
        <v>0</v>
      </c>
      <c r="AX101" s="128">
        <f>'SO 803 - Vegetační úpravy...'!J35</f>
        <v>0</v>
      </c>
      <c r="AY101" s="128">
        <f>'SO 803 - Vegetační úpravy...'!J36</f>
        <v>0</v>
      </c>
      <c r="AZ101" s="128">
        <f>'SO 803 - Vegetační úpravy...'!F33</f>
        <v>0</v>
      </c>
      <c r="BA101" s="128">
        <f>'SO 803 - Vegetační úpravy...'!F34</f>
        <v>0</v>
      </c>
      <c r="BB101" s="128">
        <f>'SO 803 - Vegetační úpravy...'!F35</f>
        <v>0</v>
      </c>
      <c r="BC101" s="128">
        <f>'SO 803 - Vegetační úpravy...'!F36</f>
        <v>0</v>
      </c>
      <c r="BD101" s="130">
        <f>'SO 803 - Vegetační úpravy...'!F37</f>
        <v>0</v>
      </c>
      <c r="BE101" s="7"/>
      <c r="BT101" s="131" t="s">
        <v>89</v>
      </c>
      <c r="BV101" s="131" t="s">
        <v>83</v>
      </c>
      <c r="BW101" s="131" t="s">
        <v>109</v>
      </c>
      <c r="BX101" s="131" t="s">
        <v>5</v>
      </c>
      <c r="CL101" s="131" t="s">
        <v>1</v>
      </c>
      <c r="CM101" s="131" t="s">
        <v>91</v>
      </c>
    </row>
    <row r="102" s="7" customFormat="1" ht="16.5" customHeight="1">
      <c r="A102" s="119" t="s">
        <v>85</v>
      </c>
      <c r="B102" s="120"/>
      <c r="C102" s="121"/>
      <c r="D102" s="122" t="s">
        <v>110</v>
      </c>
      <c r="E102" s="122"/>
      <c r="F102" s="122"/>
      <c r="G102" s="122"/>
      <c r="H102" s="122"/>
      <c r="I102" s="123"/>
      <c r="J102" s="122" t="s">
        <v>111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'VON - Vedlejší a ostatní 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88</v>
      </c>
      <c r="AR102" s="126"/>
      <c r="AS102" s="132">
        <v>0</v>
      </c>
      <c r="AT102" s="133">
        <f>ROUND(SUM(AV102:AW102),2)</f>
        <v>0</v>
      </c>
      <c r="AU102" s="134">
        <f>'VON - Vedlejší a ostatní ...'!P120</f>
        <v>0</v>
      </c>
      <c r="AV102" s="133">
        <f>'VON - Vedlejší a ostatní ...'!J33</f>
        <v>0</v>
      </c>
      <c r="AW102" s="133">
        <f>'VON - Vedlejší a ostatní ...'!J34</f>
        <v>0</v>
      </c>
      <c r="AX102" s="133">
        <f>'VON - Vedlejší a ostatní ...'!J35</f>
        <v>0</v>
      </c>
      <c r="AY102" s="133">
        <f>'VON - Vedlejší a ostatní ...'!J36</f>
        <v>0</v>
      </c>
      <c r="AZ102" s="133">
        <f>'VON - Vedlejší a ostatní ...'!F33</f>
        <v>0</v>
      </c>
      <c r="BA102" s="133">
        <f>'VON - Vedlejší a ostatní ...'!F34</f>
        <v>0</v>
      </c>
      <c r="BB102" s="133">
        <f>'VON - Vedlejší a ostatní ...'!F35</f>
        <v>0</v>
      </c>
      <c r="BC102" s="133">
        <f>'VON - Vedlejší a ostatní ...'!F36</f>
        <v>0</v>
      </c>
      <c r="BD102" s="135">
        <f>'VON - Vedlejší a ostatní ...'!F37</f>
        <v>0</v>
      </c>
      <c r="BE102" s="7"/>
      <c r="BT102" s="131" t="s">
        <v>89</v>
      </c>
      <c r="BV102" s="131" t="s">
        <v>83</v>
      </c>
      <c r="BW102" s="131" t="s">
        <v>112</v>
      </c>
      <c r="BX102" s="131" t="s">
        <v>5</v>
      </c>
      <c r="CL102" s="131" t="s">
        <v>1</v>
      </c>
      <c r="CM102" s="131" t="s">
        <v>91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TiQyLbxyh+8aos/JTKRYi5ixC1ENIFwx/+EBEhRHi7jRS8+CDXA/j/P3ee+zb3r8Q+vbJsfA8+q+d55MjUTABQ==" hashValue="FBmQ1zZFphoqeDRZ2m3Bi0aXRA2MtArzwehwBqZz228/ZVI+fLG6HPWGbL35wE01GbLdTzxyCYFixl4afkXiaA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Příprava území 0...'!C2" display="/"/>
    <hyperlink ref="A96" location="'SO 002 - Příprava území 0...'!C2" display="/"/>
    <hyperlink ref="A97" location="'SO 101 - Účelová komunika...'!C2" display="/"/>
    <hyperlink ref="A98" location="'SO 102 - Účelová komunika...'!C2" display="/"/>
    <hyperlink ref="A99" location="'SO 801 - Vegetační úpravy...'!C2" display="/"/>
    <hyperlink ref="A100" location="'SO 802 - Vegetační úpravy...'!C2" display="/"/>
    <hyperlink ref="A101" location="'SO 803 - Vegetační úpravy...'!C2" display="/"/>
    <hyperlink ref="A102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Průmyslová zóna IV – Cyklotrasa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ROUND((SUM(BE122:BE178)),  2)</f>
        <v>0</v>
      </c>
      <c r="G33" s="38"/>
      <c r="H33" s="38"/>
      <c r="I33" s="155">
        <v>0.20999999999999999</v>
      </c>
      <c r="J33" s="154">
        <f>ROUND(((SUM(BE122:BE178))*I33),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ROUND((SUM(BF122:BF178)),  2)</f>
        <v>0</v>
      </c>
      <c r="G34" s="38"/>
      <c r="H34" s="38"/>
      <c r="I34" s="155">
        <v>0.14999999999999999</v>
      </c>
      <c r="J34" s="154">
        <f>ROUND(((SUM(BF122:BF178))*I34),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ROUND((SUM(BG122:BG178)),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ROUND((SUM(BH122:BH178)),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ROUND((SUM(BI122:BI178)),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Průmyslová zóna IV – Cyklotrasa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001 - Příprava území 0,000-0,600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Šumperk</v>
      </c>
      <c r="G89" s="40"/>
      <c r="H89" s="40"/>
      <c r="I89" s="32" t="s">
        <v>22</v>
      </c>
      <c r="J89" s="79" t="str">
        <f>IF(J12="","",J12)</f>
        <v>18. 10. 2021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Šumperk</v>
      </c>
      <c r="G91" s="40"/>
      <c r="H91" s="40"/>
      <c r="I91" s="32" t="s">
        <v>32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124</v>
      </c>
      <c r="E100" s="188"/>
      <c r="F100" s="188"/>
      <c r="G100" s="188"/>
      <c r="H100" s="188"/>
      <c r="I100" s="188"/>
      <c r="J100" s="189">
        <f>J161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125</v>
      </c>
      <c r="E101" s="188"/>
      <c r="F101" s="188"/>
      <c r="G101" s="188"/>
      <c r="H101" s="188"/>
      <c r="I101" s="188"/>
      <c r="J101" s="189">
        <f>J172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126</v>
      </c>
      <c r="E102" s="188"/>
      <c r="F102" s="188"/>
      <c r="G102" s="188"/>
      <c r="H102" s="188"/>
      <c r="I102" s="188"/>
      <c r="J102" s="189">
        <f>J177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Průmyslová zóna IV – Cyklotrasa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001 - Příprava území 0,000-0,600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Šumperk</v>
      </c>
      <c r="G116" s="40"/>
      <c r="H116" s="40"/>
      <c r="I116" s="32" t="s">
        <v>22</v>
      </c>
      <c r="J116" s="79" t="str">
        <f>IF(J12="","",J12)</f>
        <v>18. 10. 2021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54.45" customHeight="1">
      <c r="A118" s="38"/>
      <c r="B118" s="39"/>
      <c r="C118" s="32" t="s">
        <v>24</v>
      </c>
      <c r="D118" s="40"/>
      <c r="E118" s="40"/>
      <c r="F118" s="27" t="str">
        <f>E15</f>
        <v>Město Šumperk</v>
      </c>
      <c r="G118" s="40"/>
      <c r="H118" s="40"/>
      <c r="I118" s="32" t="s">
        <v>32</v>
      </c>
      <c r="J118" s="36" t="str">
        <f>E21</f>
        <v>TERRA-POZEMKOVÉ ÚPRAVY s.r.o. Šumperk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37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128</v>
      </c>
      <c r="D121" s="194" t="s">
        <v>66</v>
      </c>
      <c r="E121" s="194" t="s">
        <v>62</v>
      </c>
      <c r="F121" s="194" t="s">
        <v>63</v>
      </c>
      <c r="G121" s="194" t="s">
        <v>129</v>
      </c>
      <c r="H121" s="194" t="s">
        <v>130</v>
      </c>
      <c r="I121" s="194" t="s">
        <v>131</v>
      </c>
      <c r="J121" s="194" t="s">
        <v>118</v>
      </c>
      <c r="K121" s="195" t="s">
        <v>132</v>
      </c>
      <c r="L121" s="196"/>
      <c r="M121" s="100" t="s">
        <v>1</v>
      </c>
      <c r="N121" s="101" t="s">
        <v>45</v>
      </c>
      <c r="O121" s="101" t="s">
        <v>133</v>
      </c>
      <c r="P121" s="101" t="s">
        <v>134</v>
      </c>
      <c r="Q121" s="101" t="s">
        <v>135</v>
      </c>
      <c r="R121" s="101" t="s">
        <v>136</v>
      </c>
      <c r="S121" s="101" t="s">
        <v>137</v>
      </c>
      <c r="T121" s="102" t="s">
        <v>138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139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25.533469999999994</v>
      </c>
      <c r="S122" s="104"/>
      <c r="T122" s="200">
        <f>T123</f>
        <v>9.9344000000000001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80</v>
      </c>
      <c r="AU122" s="17" t="s">
        <v>120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80</v>
      </c>
      <c r="E123" s="205" t="s">
        <v>140</v>
      </c>
      <c r="F123" s="205" t="s">
        <v>141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P124+P150+P161+P172+P177</f>
        <v>0</v>
      </c>
      <c r="Q123" s="210"/>
      <c r="R123" s="211">
        <f>R124+R150+R161+R172+R177</f>
        <v>25.533469999999994</v>
      </c>
      <c r="S123" s="210"/>
      <c r="T123" s="212">
        <f>T124+T150+T161+T172+T177</f>
        <v>9.9344000000000001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89</v>
      </c>
      <c r="AT123" s="214" t="s">
        <v>80</v>
      </c>
      <c r="AU123" s="214" t="s">
        <v>81</v>
      </c>
      <c r="AY123" s="213" t="s">
        <v>142</v>
      </c>
      <c r="BK123" s="215">
        <f>BK124+BK150+BK161+BK172+BK177</f>
        <v>0</v>
      </c>
    </row>
    <row r="124" s="12" customFormat="1" ht="22.8" customHeight="1">
      <c r="A124" s="12"/>
      <c r="B124" s="202"/>
      <c r="C124" s="203"/>
      <c r="D124" s="204" t="s">
        <v>80</v>
      </c>
      <c r="E124" s="216" t="s">
        <v>89</v>
      </c>
      <c r="F124" s="216" t="s">
        <v>143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SUM(P125:P149)</f>
        <v>0</v>
      </c>
      <c r="Q124" s="210"/>
      <c r="R124" s="211">
        <f>SUM(R125:R149)</f>
        <v>0</v>
      </c>
      <c r="S124" s="210"/>
      <c r="T124" s="212">
        <f>SUM(T125:T149)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89</v>
      </c>
      <c r="AT124" s="214" t="s">
        <v>80</v>
      </c>
      <c r="AU124" s="214" t="s">
        <v>89</v>
      </c>
      <c r="AY124" s="213" t="s">
        <v>142</v>
      </c>
      <c r="BK124" s="215">
        <f>SUM(BK125:BK149)</f>
        <v>0</v>
      </c>
    </row>
    <row r="125" s="2" customFormat="1" ht="16.5" customHeight="1">
      <c r="A125" s="38"/>
      <c r="B125" s="39"/>
      <c r="C125" s="218" t="s">
        <v>89</v>
      </c>
      <c r="D125" s="218" t="s">
        <v>144</v>
      </c>
      <c r="E125" s="219" t="s">
        <v>145</v>
      </c>
      <c r="F125" s="220" t="s">
        <v>146</v>
      </c>
      <c r="G125" s="221" t="s">
        <v>147</v>
      </c>
      <c r="H125" s="222">
        <v>2154.6669999999999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46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148</v>
      </c>
      <c r="AT125" s="229" t="s">
        <v>144</v>
      </c>
      <c r="AU125" s="229" t="s">
        <v>91</v>
      </c>
      <c r="AY125" s="17" t="s">
        <v>142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89</v>
      </c>
      <c r="BK125" s="230">
        <f>ROUND(I125*H125,2)</f>
        <v>0</v>
      </c>
      <c r="BL125" s="17" t="s">
        <v>148</v>
      </c>
      <c r="BM125" s="229" t="s">
        <v>149</v>
      </c>
    </row>
    <row r="126" s="13" customFormat="1">
      <c r="A126" s="13"/>
      <c r="B126" s="231"/>
      <c r="C126" s="232"/>
      <c r="D126" s="233" t="s">
        <v>150</v>
      </c>
      <c r="E126" s="234" t="s">
        <v>1</v>
      </c>
      <c r="F126" s="235" t="s">
        <v>151</v>
      </c>
      <c r="G126" s="232"/>
      <c r="H126" s="236">
        <v>2154.6669999999999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150</v>
      </c>
      <c r="AU126" s="242" t="s">
        <v>91</v>
      </c>
      <c r="AV126" s="13" t="s">
        <v>91</v>
      </c>
      <c r="AW126" s="13" t="s">
        <v>36</v>
      </c>
      <c r="AX126" s="13" t="s">
        <v>89</v>
      </c>
      <c r="AY126" s="242" t="s">
        <v>142</v>
      </c>
    </row>
    <row r="127" s="2" customFormat="1" ht="21.75" customHeight="1">
      <c r="A127" s="38"/>
      <c r="B127" s="39"/>
      <c r="C127" s="218" t="s">
        <v>91</v>
      </c>
      <c r="D127" s="218" t="s">
        <v>144</v>
      </c>
      <c r="E127" s="219" t="s">
        <v>152</v>
      </c>
      <c r="F127" s="220" t="s">
        <v>153</v>
      </c>
      <c r="G127" s="221" t="s">
        <v>154</v>
      </c>
      <c r="H127" s="222">
        <v>68.040000000000006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46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148</v>
      </c>
      <c r="AT127" s="229" t="s">
        <v>144</v>
      </c>
      <c r="AU127" s="229" t="s">
        <v>91</v>
      </c>
      <c r="AY127" s="17" t="s">
        <v>142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89</v>
      </c>
      <c r="BK127" s="230">
        <f>ROUND(I127*H127,2)</f>
        <v>0</v>
      </c>
      <c r="BL127" s="17" t="s">
        <v>148</v>
      </c>
      <c r="BM127" s="229" t="s">
        <v>155</v>
      </c>
    </row>
    <row r="128" s="14" customFormat="1">
      <c r="A128" s="14"/>
      <c r="B128" s="243"/>
      <c r="C128" s="244"/>
      <c r="D128" s="233" t="s">
        <v>150</v>
      </c>
      <c r="E128" s="245" t="s">
        <v>1</v>
      </c>
      <c r="F128" s="246" t="s">
        <v>156</v>
      </c>
      <c r="G128" s="244"/>
      <c r="H128" s="245" t="s">
        <v>1</v>
      </c>
      <c r="I128" s="247"/>
      <c r="J128" s="244"/>
      <c r="K128" s="244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150</v>
      </c>
      <c r="AU128" s="252" t="s">
        <v>91</v>
      </c>
      <c r="AV128" s="14" t="s">
        <v>89</v>
      </c>
      <c r="AW128" s="14" t="s">
        <v>36</v>
      </c>
      <c r="AX128" s="14" t="s">
        <v>81</v>
      </c>
      <c r="AY128" s="252" t="s">
        <v>142</v>
      </c>
    </row>
    <row r="129" s="13" customFormat="1">
      <c r="A129" s="13"/>
      <c r="B129" s="231"/>
      <c r="C129" s="232"/>
      <c r="D129" s="233" t="s">
        <v>150</v>
      </c>
      <c r="E129" s="234" t="s">
        <v>1</v>
      </c>
      <c r="F129" s="235" t="s">
        <v>157</v>
      </c>
      <c r="G129" s="232"/>
      <c r="H129" s="236">
        <v>68.040000000000006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150</v>
      </c>
      <c r="AU129" s="242" t="s">
        <v>91</v>
      </c>
      <c r="AV129" s="13" t="s">
        <v>91</v>
      </c>
      <c r="AW129" s="13" t="s">
        <v>36</v>
      </c>
      <c r="AX129" s="13" t="s">
        <v>89</v>
      </c>
      <c r="AY129" s="242" t="s">
        <v>142</v>
      </c>
    </row>
    <row r="130" s="2" customFormat="1" ht="24.15" customHeight="1">
      <c r="A130" s="38"/>
      <c r="B130" s="39"/>
      <c r="C130" s="218" t="s">
        <v>158</v>
      </c>
      <c r="D130" s="218" t="s">
        <v>144</v>
      </c>
      <c r="E130" s="219" t="s">
        <v>159</v>
      </c>
      <c r="F130" s="220" t="s">
        <v>160</v>
      </c>
      <c r="G130" s="221" t="s">
        <v>154</v>
      </c>
      <c r="H130" s="222">
        <v>29.16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46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148</v>
      </c>
      <c r="AT130" s="229" t="s">
        <v>144</v>
      </c>
      <c r="AU130" s="229" t="s">
        <v>91</v>
      </c>
      <c r="AY130" s="17" t="s">
        <v>142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89</v>
      </c>
      <c r="BK130" s="230">
        <f>ROUND(I130*H130,2)</f>
        <v>0</v>
      </c>
      <c r="BL130" s="17" t="s">
        <v>148</v>
      </c>
      <c r="BM130" s="229" t="s">
        <v>161</v>
      </c>
    </row>
    <row r="131" s="14" customFormat="1">
      <c r="A131" s="14"/>
      <c r="B131" s="243"/>
      <c r="C131" s="244"/>
      <c r="D131" s="233" t="s">
        <v>150</v>
      </c>
      <c r="E131" s="245" t="s">
        <v>1</v>
      </c>
      <c r="F131" s="246" t="s">
        <v>162</v>
      </c>
      <c r="G131" s="244"/>
      <c r="H131" s="245" t="s">
        <v>1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150</v>
      </c>
      <c r="AU131" s="252" t="s">
        <v>91</v>
      </c>
      <c r="AV131" s="14" t="s">
        <v>89</v>
      </c>
      <c r="AW131" s="14" t="s">
        <v>36</v>
      </c>
      <c r="AX131" s="14" t="s">
        <v>81</v>
      </c>
      <c r="AY131" s="252" t="s">
        <v>142</v>
      </c>
    </row>
    <row r="132" s="13" customFormat="1">
      <c r="A132" s="13"/>
      <c r="B132" s="231"/>
      <c r="C132" s="232"/>
      <c r="D132" s="233" t="s">
        <v>150</v>
      </c>
      <c r="E132" s="234" t="s">
        <v>1</v>
      </c>
      <c r="F132" s="235" t="s">
        <v>163</v>
      </c>
      <c r="G132" s="232"/>
      <c r="H132" s="236">
        <v>29.16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150</v>
      </c>
      <c r="AU132" s="242" t="s">
        <v>91</v>
      </c>
      <c r="AV132" s="13" t="s">
        <v>91</v>
      </c>
      <c r="AW132" s="13" t="s">
        <v>36</v>
      </c>
      <c r="AX132" s="13" t="s">
        <v>89</v>
      </c>
      <c r="AY132" s="242" t="s">
        <v>142</v>
      </c>
    </row>
    <row r="133" s="2" customFormat="1" ht="16.5" customHeight="1">
      <c r="A133" s="38"/>
      <c r="B133" s="39"/>
      <c r="C133" s="218" t="s">
        <v>148</v>
      </c>
      <c r="D133" s="218" t="s">
        <v>144</v>
      </c>
      <c r="E133" s="219" t="s">
        <v>164</v>
      </c>
      <c r="F133" s="220" t="s">
        <v>165</v>
      </c>
      <c r="G133" s="221" t="s">
        <v>166</v>
      </c>
      <c r="H133" s="222">
        <v>80.5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46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144</v>
      </c>
      <c r="AU133" s="229" t="s">
        <v>91</v>
      </c>
      <c r="AY133" s="17" t="s">
        <v>142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89</v>
      </c>
      <c r="BK133" s="230">
        <f>ROUND(I133*H133,2)</f>
        <v>0</v>
      </c>
      <c r="BL133" s="17" t="s">
        <v>148</v>
      </c>
      <c r="BM133" s="229" t="s">
        <v>167</v>
      </c>
    </row>
    <row r="134" s="13" customFormat="1">
      <c r="A134" s="13"/>
      <c r="B134" s="231"/>
      <c r="C134" s="232"/>
      <c r="D134" s="233" t="s">
        <v>150</v>
      </c>
      <c r="E134" s="234" t="s">
        <v>1</v>
      </c>
      <c r="F134" s="235" t="s">
        <v>168</v>
      </c>
      <c r="G134" s="232"/>
      <c r="H134" s="236">
        <v>80.5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150</v>
      </c>
      <c r="AU134" s="242" t="s">
        <v>91</v>
      </c>
      <c r="AV134" s="13" t="s">
        <v>91</v>
      </c>
      <c r="AW134" s="13" t="s">
        <v>36</v>
      </c>
      <c r="AX134" s="13" t="s">
        <v>89</v>
      </c>
      <c r="AY134" s="242" t="s">
        <v>142</v>
      </c>
    </row>
    <row r="135" s="2" customFormat="1" ht="21.75" customHeight="1">
      <c r="A135" s="38"/>
      <c r="B135" s="39"/>
      <c r="C135" s="218" t="s">
        <v>169</v>
      </c>
      <c r="D135" s="218" t="s">
        <v>144</v>
      </c>
      <c r="E135" s="219" t="s">
        <v>170</v>
      </c>
      <c r="F135" s="220" t="s">
        <v>171</v>
      </c>
      <c r="G135" s="221" t="s">
        <v>154</v>
      </c>
      <c r="H135" s="222">
        <v>27.030000000000001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46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148</v>
      </c>
      <c r="AT135" s="229" t="s">
        <v>144</v>
      </c>
      <c r="AU135" s="229" t="s">
        <v>91</v>
      </c>
      <c r="AY135" s="17" t="s">
        <v>142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89</v>
      </c>
      <c r="BK135" s="230">
        <f>ROUND(I135*H135,2)</f>
        <v>0</v>
      </c>
      <c r="BL135" s="17" t="s">
        <v>148</v>
      </c>
      <c r="BM135" s="229" t="s">
        <v>172</v>
      </c>
    </row>
    <row r="136" s="14" customFormat="1">
      <c r="A136" s="14"/>
      <c r="B136" s="243"/>
      <c r="C136" s="244"/>
      <c r="D136" s="233" t="s">
        <v>150</v>
      </c>
      <c r="E136" s="245" t="s">
        <v>1</v>
      </c>
      <c r="F136" s="246" t="s">
        <v>173</v>
      </c>
      <c r="G136" s="244"/>
      <c r="H136" s="245" t="s">
        <v>1</v>
      </c>
      <c r="I136" s="247"/>
      <c r="J136" s="244"/>
      <c r="K136" s="244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150</v>
      </c>
      <c r="AU136" s="252" t="s">
        <v>91</v>
      </c>
      <c r="AV136" s="14" t="s">
        <v>89</v>
      </c>
      <c r="AW136" s="14" t="s">
        <v>36</v>
      </c>
      <c r="AX136" s="14" t="s">
        <v>81</v>
      </c>
      <c r="AY136" s="252" t="s">
        <v>142</v>
      </c>
    </row>
    <row r="137" s="13" customFormat="1">
      <c r="A137" s="13"/>
      <c r="B137" s="231"/>
      <c r="C137" s="232"/>
      <c r="D137" s="233" t="s">
        <v>150</v>
      </c>
      <c r="E137" s="234" t="s">
        <v>1</v>
      </c>
      <c r="F137" s="235" t="s">
        <v>174</v>
      </c>
      <c r="G137" s="232"/>
      <c r="H137" s="236">
        <v>27.030000000000001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150</v>
      </c>
      <c r="AU137" s="242" t="s">
        <v>91</v>
      </c>
      <c r="AV137" s="13" t="s">
        <v>91</v>
      </c>
      <c r="AW137" s="13" t="s">
        <v>36</v>
      </c>
      <c r="AX137" s="13" t="s">
        <v>89</v>
      </c>
      <c r="AY137" s="242" t="s">
        <v>142</v>
      </c>
    </row>
    <row r="138" s="2" customFormat="1" ht="21.75" customHeight="1">
      <c r="A138" s="38"/>
      <c r="B138" s="39"/>
      <c r="C138" s="218" t="s">
        <v>175</v>
      </c>
      <c r="D138" s="218" t="s">
        <v>144</v>
      </c>
      <c r="E138" s="219" t="s">
        <v>176</v>
      </c>
      <c r="F138" s="220" t="s">
        <v>177</v>
      </c>
      <c r="G138" s="221" t="s">
        <v>154</v>
      </c>
      <c r="H138" s="222">
        <v>36.039999999999999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46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144</v>
      </c>
      <c r="AU138" s="229" t="s">
        <v>91</v>
      </c>
      <c r="AY138" s="17" t="s">
        <v>142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89</v>
      </c>
      <c r="BK138" s="230">
        <f>ROUND(I138*H138,2)</f>
        <v>0</v>
      </c>
      <c r="BL138" s="17" t="s">
        <v>148</v>
      </c>
      <c r="BM138" s="229" t="s">
        <v>178</v>
      </c>
    </row>
    <row r="139" s="14" customFormat="1">
      <c r="A139" s="14"/>
      <c r="B139" s="243"/>
      <c r="C139" s="244"/>
      <c r="D139" s="233" t="s">
        <v>150</v>
      </c>
      <c r="E139" s="245" t="s">
        <v>1</v>
      </c>
      <c r="F139" s="246" t="s">
        <v>179</v>
      </c>
      <c r="G139" s="244"/>
      <c r="H139" s="245" t="s">
        <v>1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150</v>
      </c>
      <c r="AU139" s="252" t="s">
        <v>91</v>
      </c>
      <c r="AV139" s="14" t="s">
        <v>89</v>
      </c>
      <c r="AW139" s="14" t="s">
        <v>36</v>
      </c>
      <c r="AX139" s="14" t="s">
        <v>81</v>
      </c>
      <c r="AY139" s="252" t="s">
        <v>142</v>
      </c>
    </row>
    <row r="140" s="13" customFormat="1">
      <c r="A140" s="13"/>
      <c r="B140" s="231"/>
      <c r="C140" s="232"/>
      <c r="D140" s="233" t="s">
        <v>150</v>
      </c>
      <c r="E140" s="234" t="s">
        <v>1</v>
      </c>
      <c r="F140" s="235" t="s">
        <v>180</v>
      </c>
      <c r="G140" s="232"/>
      <c r="H140" s="236">
        <v>36.039999999999999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150</v>
      </c>
      <c r="AU140" s="242" t="s">
        <v>91</v>
      </c>
      <c r="AV140" s="13" t="s">
        <v>91</v>
      </c>
      <c r="AW140" s="13" t="s">
        <v>36</v>
      </c>
      <c r="AX140" s="13" t="s">
        <v>89</v>
      </c>
      <c r="AY140" s="242" t="s">
        <v>142</v>
      </c>
    </row>
    <row r="141" s="2" customFormat="1" ht="21.75" customHeight="1">
      <c r="A141" s="38"/>
      <c r="B141" s="39"/>
      <c r="C141" s="218" t="s">
        <v>181</v>
      </c>
      <c r="D141" s="218" t="s">
        <v>144</v>
      </c>
      <c r="E141" s="219" t="s">
        <v>182</v>
      </c>
      <c r="F141" s="220" t="s">
        <v>183</v>
      </c>
      <c r="G141" s="221" t="s">
        <v>154</v>
      </c>
      <c r="H141" s="222">
        <v>27.030000000000001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46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148</v>
      </c>
      <c r="AT141" s="229" t="s">
        <v>144</v>
      </c>
      <c r="AU141" s="229" t="s">
        <v>91</v>
      </c>
      <c r="AY141" s="17" t="s">
        <v>142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89</v>
      </c>
      <c r="BK141" s="230">
        <f>ROUND(I141*H141,2)</f>
        <v>0</v>
      </c>
      <c r="BL141" s="17" t="s">
        <v>148</v>
      </c>
      <c r="BM141" s="229" t="s">
        <v>184</v>
      </c>
    </row>
    <row r="142" s="14" customFormat="1">
      <c r="A142" s="14"/>
      <c r="B142" s="243"/>
      <c r="C142" s="244"/>
      <c r="D142" s="233" t="s">
        <v>150</v>
      </c>
      <c r="E142" s="245" t="s">
        <v>1</v>
      </c>
      <c r="F142" s="246" t="s">
        <v>162</v>
      </c>
      <c r="G142" s="244"/>
      <c r="H142" s="245" t="s">
        <v>1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150</v>
      </c>
      <c r="AU142" s="252" t="s">
        <v>91</v>
      </c>
      <c r="AV142" s="14" t="s">
        <v>89</v>
      </c>
      <c r="AW142" s="14" t="s">
        <v>36</v>
      </c>
      <c r="AX142" s="14" t="s">
        <v>81</v>
      </c>
      <c r="AY142" s="252" t="s">
        <v>142</v>
      </c>
    </row>
    <row r="143" s="13" customFormat="1">
      <c r="A143" s="13"/>
      <c r="B143" s="231"/>
      <c r="C143" s="232"/>
      <c r="D143" s="233" t="s">
        <v>150</v>
      </c>
      <c r="E143" s="234" t="s">
        <v>1</v>
      </c>
      <c r="F143" s="235" t="s">
        <v>174</v>
      </c>
      <c r="G143" s="232"/>
      <c r="H143" s="236">
        <v>27.030000000000001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150</v>
      </c>
      <c r="AU143" s="242" t="s">
        <v>91</v>
      </c>
      <c r="AV143" s="13" t="s">
        <v>91</v>
      </c>
      <c r="AW143" s="13" t="s">
        <v>36</v>
      </c>
      <c r="AX143" s="13" t="s">
        <v>89</v>
      </c>
      <c r="AY143" s="242" t="s">
        <v>142</v>
      </c>
    </row>
    <row r="144" s="2" customFormat="1" ht="21.75" customHeight="1">
      <c r="A144" s="38"/>
      <c r="B144" s="39"/>
      <c r="C144" s="218" t="s">
        <v>185</v>
      </c>
      <c r="D144" s="218" t="s">
        <v>144</v>
      </c>
      <c r="E144" s="219" t="s">
        <v>186</v>
      </c>
      <c r="F144" s="220" t="s">
        <v>187</v>
      </c>
      <c r="G144" s="221" t="s">
        <v>154</v>
      </c>
      <c r="H144" s="222">
        <v>323.19999999999999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46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148</v>
      </c>
      <c r="AT144" s="229" t="s">
        <v>144</v>
      </c>
      <c r="AU144" s="229" t="s">
        <v>91</v>
      </c>
      <c r="AY144" s="17" t="s">
        <v>142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89</v>
      </c>
      <c r="BK144" s="230">
        <f>ROUND(I144*H144,2)</f>
        <v>0</v>
      </c>
      <c r="BL144" s="17" t="s">
        <v>148</v>
      </c>
      <c r="BM144" s="229" t="s">
        <v>188</v>
      </c>
    </row>
    <row r="145" s="13" customFormat="1">
      <c r="A145" s="13"/>
      <c r="B145" s="231"/>
      <c r="C145" s="232"/>
      <c r="D145" s="233" t="s">
        <v>150</v>
      </c>
      <c r="E145" s="234" t="s">
        <v>1</v>
      </c>
      <c r="F145" s="235" t="s">
        <v>189</v>
      </c>
      <c r="G145" s="232"/>
      <c r="H145" s="236">
        <v>323.19999999999999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150</v>
      </c>
      <c r="AU145" s="242" t="s">
        <v>91</v>
      </c>
      <c r="AV145" s="13" t="s">
        <v>91</v>
      </c>
      <c r="AW145" s="13" t="s">
        <v>36</v>
      </c>
      <c r="AX145" s="13" t="s">
        <v>89</v>
      </c>
      <c r="AY145" s="242" t="s">
        <v>142</v>
      </c>
    </row>
    <row r="146" s="2" customFormat="1" ht="21.75" customHeight="1">
      <c r="A146" s="38"/>
      <c r="B146" s="39"/>
      <c r="C146" s="218" t="s">
        <v>190</v>
      </c>
      <c r="D146" s="218" t="s">
        <v>144</v>
      </c>
      <c r="E146" s="219" t="s">
        <v>191</v>
      </c>
      <c r="F146" s="220" t="s">
        <v>192</v>
      </c>
      <c r="G146" s="221" t="s">
        <v>154</v>
      </c>
      <c r="H146" s="222">
        <v>131.11000000000001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46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148</v>
      </c>
      <c r="AT146" s="229" t="s">
        <v>144</v>
      </c>
      <c r="AU146" s="229" t="s">
        <v>91</v>
      </c>
      <c r="AY146" s="17" t="s">
        <v>142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89</v>
      </c>
      <c r="BK146" s="230">
        <f>ROUND(I146*H146,2)</f>
        <v>0</v>
      </c>
      <c r="BL146" s="17" t="s">
        <v>148</v>
      </c>
      <c r="BM146" s="229" t="s">
        <v>193</v>
      </c>
    </row>
    <row r="147" s="13" customFormat="1">
      <c r="A147" s="13"/>
      <c r="B147" s="231"/>
      <c r="C147" s="232"/>
      <c r="D147" s="233" t="s">
        <v>150</v>
      </c>
      <c r="E147" s="234" t="s">
        <v>1</v>
      </c>
      <c r="F147" s="235" t="s">
        <v>194</v>
      </c>
      <c r="G147" s="232"/>
      <c r="H147" s="236">
        <v>131.11000000000001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150</v>
      </c>
      <c r="AU147" s="242" t="s">
        <v>91</v>
      </c>
      <c r="AV147" s="13" t="s">
        <v>91</v>
      </c>
      <c r="AW147" s="13" t="s">
        <v>36</v>
      </c>
      <c r="AX147" s="13" t="s">
        <v>89</v>
      </c>
      <c r="AY147" s="242" t="s">
        <v>142</v>
      </c>
    </row>
    <row r="148" s="2" customFormat="1" ht="21.75" customHeight="1">
      <c r="A148" s="38"/>
      <c r="B148" s="39"/>
      <c r="C148" s="218" t="s">
        <v>195</v>
      </c>
      <c r="D148" s="218" t="s">
        <v>144</v>
      </c>
      <c r="E148" s="219" t="s">
        <v>196</v>
      </c>
      <c r="F148" s="220" t="s">
        <v>197</v>
      </c>
      <c r="G148" s="221" t="s">
        <v>154</v>
      </c>
      <c r="H148" s="222">
        <v>56.189999999999998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46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148</v>
      </c>
      <c r="AT148" s="229" t="s">
        <v>144</v>
      </c>
      <c r="AU148" s="229" t="s">
        <v>91</v>
      </c>
      <c r="AY148" s="17" t="s">
        <v>142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89</v>
      </c>
      <c r="BK148" s="230">
        <f>ROUND(I148*H148,2)</f>
        <v>0</v>
      </c>
      <c r="BL148" s="17" t="s">
        <v>148</v>
      </c>
      <c r="BM148" s="229" t="s">
        <v>198</v>
      </c>
    </row>
    <row r="149" s="13" customFormat="1">
      <c r="A149" s="13"/>
      <c r="B149" s="231"/>
      <c r="C149" s="232"/>
      <c r="D149" s="233" t="s">
        <v>150</v>
      </c>
      <c r="E149" s="234" t="s">
        <v>1</v>
      </c>
      <c r="F149" s="235" t="s">
        <v>199</v>
      </c>
      <c r="G149" s="232"/>
      <c r="H149" s="236">
        <v>56.189999999999998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150</v>
      </c>
      <c r="AU149" s="242" t="s">
        <v>91</v>
      </c>
      <c r="AV149" s="13" t="s">
        <v>91</v>
      </c>
      <c r="AW149" s="13" t="s">
        <v>36</v>
      </c>
      <c r="AX149" s="13" t="s">
        <v>89</v>
      </c>
      <c r="AY149" s="242" t="s">
        <v>142</v>
      </c>
    </row>
    <row r="150" s="12" customFormat="1" ht="22.8" customHeight="1">
      <c r="A150" s="12"/>
      <c r="B150" s="202"/>
      <c r="C150" s="203"/>
      <c r="D150" s="204" t="s">
        <v>80</v>
      </c>
      <c r="E150" s="216" t="s">
        <v>158</v>
      </c>
      <c r="F150" s="216" t="s">
        <v>200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SUM(P151:P160)</f>
        <v>0</v>
      </c>
      <c r="Q150" s="210"/>
      <c r="R150" s="211">
        <f>SUM(R151:R160)</f>
        <v>25.533469999999994</v>
      </c>
      <c r="S150" s="210"/>
      <c r="T150" s="212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89</v>
      </c>
      <c r="AT150" s="214" t="s">
        <v>80</v>
      </c>
      <c r="AU150" s="214" t="s">
        <v>89</v>
      </c>
      <c r="AY150" s="213" t="s">
        <v>142</v>
      </c>
      <c r="BK150" s="215">
        <f>SUM(BK151:BK160)</f>
        <v>0</v>
      </c>
    </row>
    <row r="151" s="2" customFormat="1" ht="16.5" customHeight="1">
      <c r="A151" s="38"/>
      <c r="B151" s="39"/>
      <c r="C151" s="218" t="s">
        <v>201</v>
      </c>
      <c r="D151" s="218" t="s">
        <v>144</v>
      </c>
      <c r="E151" s="219" t="s">
        <v>202</v>
      </c>
      <c r="F151" s="220" t="s">
        <v>203</v>
      </c>
      <c r="G151" s="221" t="s">
        <v>204</v>
      </c>
      <c r="H151" s="222">
        <v>143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46</v>
      </c>
      <c r="O151" s="91"/>
      <c r="P151" s="227">
        <f>O151*H151</f>
        <v>0</v>
      </c>
      <c r="Q151" s="227">
        <v>0.17488999999999999</v>
      </c>
      <c r="R151" s="227">
        <f>Q151*H151</f>
        <v>25.009269999999997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148</v>
      </c>
      <c r="AT151" s="229" t="s">
        <v>144</v>
      </c>
      <c r="AU151" s="229" t="s">
        <v>91</v>
      </c>
      <c r="AY151" s="17" t="s">
        <v>142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89</v>
      </c>
      <c r="BK151" s="230">
        <f>ROUND(I151*H151,2)</f>
        <v>0</v>
      </c>
      <c r="BL151" s="17" t="s">
        <v>148</v>
      </c>
      <c r="BM151" s="229" t="s">
        <v>205</v>
      </c>
    </row>
    <row r="152" s="2" customFormat="1" ht="16.5" customHeight="1">
      <c r="A152" s="38"/>
      <c r="B152" s="39"/>
      <c r="C152" s="253" t="s">
        <v>206</v>
      </c>
      <c r="D152" s="253" t="s">
        <v>207</v>
      </c>
      <c r="E152" s="254" t="s">
        <v>208</v>
      </c>
      <c r="F152" s="255" t="s">
        <v>209</v>
      </c>
      <c r="G152" s="256" t="s">
        <v>204</v>
      </c>
      <c r="H152" s="257">
        <v>14</v>
      </c>
      <c r="I152" s="258"/>
      <c r="J152" s="259">
        <f>ROUND(I152*H152,2)</f>
        <v>0</v>
      </c>
      <c r="K152" s="255" t="s">
        <v>1</v>
      </c>
      <c r="L152" s="260"/>
      <c r="M152" s="261" t="s">
        <v>1</v>
      </c>
      <c r="N152" s="262" t="s">
        <v>46</v>
      </c>
      <c r="O152" s="91"/>
      <c r="P152" s="227">
        <f>O152*H152</f>
        <v>0</v>
      </c>
      <c r="Q152" s="227">
        <v>0.0043</v>
      </c>
      <c r="R152" s="227">
        <f>Q152*H152</f>
        <v>0.060200000000000004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185</v>
      </c>
      <c r="AT152" s="229" t="s">
        <v>207</v>
      </c>
      <c r="AU152" s="229" t="s">
        <v>91</v>
      </c>
      <c r="AY152" s="17" t="s">
        <v>142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89</v>
      </c>
      <c r="BK152" s="230">
        <f>ROUND(I152*H152,2)</f>
        <v>0</v>
      </c>
      <c r="BL152" s="17" t="s">
        <v>148</v>
      </c>
      <c r="BM152" s="229" t="s">
        <v>210</v>
      </c>
    </row>
    <row r="153" s="2" customFormat="1" ht="16.5" customHeight="1">
      <c r="A153" s="38"/>
      <c r="B153" s="39"/>
      <c r="C153" s="253" t="s">
        <v>211</v>
      </c>
      <c r="D153" s="253" t="s">
        <v>207</v>
      </c>
      <c r="E153" s="254" t="s">
        <v>212</v>
      </c>
      <c r="F153" s="255" t="s">
        <v>213</v>
      </c>
      <c r="G153" s="256" t="s">
        <v>204</v>
      </c>
      <c r="H153" s="257">
        <v>85</v>
      </c>
      <c r="I153" s="258"/>
      <c r="J153" s="259">
        <f>ROUND(I153*H153,2)</f>
        <v>0</v>
      </c>
      <c r="K153" s="255" t="s">
        <v>1</v>
      </c>
      <c r="L153" s="260"/>
      <c r="M153" s="261" t="s">
        <v>1</v>
      </c>
      <c r="N153" s="262" t="s">
        <v>46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214</v>
      </c>
      <c r="AT153" s="229" t="s">
        <v>207</v>
      </c>
      <c r="AU153" s="229" t="s">
        <v>91</v>
      </c>
      <c r="AY153" s="17" t="s">
        <v>142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89</v>
      </c>
      <c r="BK153" s="230">
        <f>ROUND(I153*H153,2)</f>
        <v>0</v>
      </c>
      <c r="BL153" s="17" t="s">
        <v>214</v>
      </c>
      <c r="BM153" s="229" t="s">
        <v>215</v>
      </c>
    </row>
    <row r="154" s="2" customFormat="1" ht="16.5" customHeight="1">
      <c r="A154" s="38"/>
      <c r="B154" s="39"/>
      <c r="C154" s="253" t="s">
        <v>216</v>
      </c>
      <c r="D154" s="253" t="s">
        <v>207</v>
      </c>
      <c r="E154" s="254" t="s">
        <v>217</v>
      </c>
      <c r="F154" s="255" t="s">
        <v>218</v>
      </c>
      <c r="G154" s="256" t="s">
        <v>204</v>
      </c>
      <c r="H154" s="257">
        <v>44</v>
      </c>
      <c r="I154" s="258"/>
      <c r="J154" s="259">
        <f>ROUND(I154*H154,2)</f>
        <v>0</v>
      </c>
      <c r="K154" s="255" t="s">
        <v>1</v>
      </c>
      <c r="L154" s="260"/>
      <c r="M154" s="261" t="s">
        <v>1</v>
      </c>
      <c r="N154" s="262" t="s">
        <v>46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214</v>
      </c>
      <c r="AT154" s="229" t="s">
        <v>207</v>
      </c>
      <c r="AU154" s="229" t="s">
        <v>91</v>
      </c>
      <c r="AY154" s="17" t="s">
        <v>142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89</v>
      </c>
      <c r="BK154" s="230">
        <f>ROUND(I154*H154,2)</f>
        <v>0</v>
      </c>
      <c r="BL154" s="17" t="s">
        <v>214</v>
      </c>
      <c r="BM154" s="229" t="s">
        <v>219</v>
      </c>
    </row>
    <row r="155" s="2" customFormat="1" ht="16.5" customHeight="1">
      <c r="A155" s="38"/>
      <c r="B155" s="39"/>
      <c r="C155" s="218" t="s">
        <v>8</v>
      </c>
      <c r="D155" s="218" t="s">
        <v>144</v>
      </c>
      <c r="E155" s="219" t="s">
        <v>220</v>
      </c>
      <c r="F155" s="220" t="s">
        <v>221</v>
      </c>
      <c r="G155" s="221" t="s">
        <v>204</v>
      </c>
      <c r="H155" s="222">
        <v>10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46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148</v>
      </c>
      <c r="AT155" s="229" t="s">
        <v>144</v>
      </c>
      <c r="AU155" s="229" t="s">
        <v>91</v>
      </c>
      <c r="AY155" s="17" t="s">
        <v>142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89</v>
      </c>
      <c r="BK155" s="230">
        <f>ROUND(I155*H155,2)</f>
        <v>0</v>
      </c>
      <c r="BL155" s="17" t="s">
        <v>148</v>
      </c>
      <c r="BM155" s="229" t="s">
        <v>222</v>
      </c>
    </row>
    <row r="156" s="2" customFormat="1" ht="16.5" customHeight="1">
      <c r="A156" s="38"/>
      <c r="B156" s="39"/>
      <c r="C156" s="253" t="s">
        <v>223</v>
      </c>
      <c r="D156" s="253" t="s">
        <v>207</v>
      </c>
      <c r="E156" s="254" t="s">
        <v>224</v>
      </c>
      <c r="F156" s="255" t="s">
        <v>225</v>
      </c>
      <c r="G156" s="256" t="s">
        <v>204</v>
      </c>
      <c r="H156" s="257">
        <v>10</v>
      </c>
      <c r="I156" s="258"/>
      <c r="J156" s="259">
        <f>ROUND(I156*H156,2)</f>
        <v>0</v>
      </c>
      <c r="K156" s="255" t="s">
        <v>1</v>
      </c>
      <c r="L156" s="260"/>
      <c r="M156" s="261" t="s">
        <v>1</v>
      </c>
      <c r="N156" s="262" t="s">
        <v>46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214</v>
      </c>
      <c r="AT156" s="229" t="s">
        <v>207</v>
      </c>
      <c r="AU156" s="229" t="s">
        <v>91</v>
      </c>
      <c r="AY156" s="17" t="s">
        <v>142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89</v>
      </c>
      <c r="BK156" s="230">
        <f>ROUND(I156*H156,2)</f>
        <v>0</v>
      </c>
      <c r="BL156" s="17" t="s">
        <v>214</v>
      </c>
      <c r="BM156" s="229" t="s">
        <v>226</v>
      </c>
    </row>
    <row r="157" s="13" customFormat="1">
      <c r="A157" s="13"/>
      <c r="B157" s="231"/>
      <c r="C157" s="232"/>
      <c r="D157" s="233" t="s">
        <v>150</v>
      </c>
      <c r="E157" s="234" t="s">
        <v>1</v>
      </c>
      <c r="F157" s="235" t="s">
        <v>227</v>
      </c>
      <c r="G157" s="232"/>
      <c r="H157" s="236">
        <v>10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150</v>
      </c>
      <c r="AU157" s="242" t="s">
        <v>91</v>
      </c>
      <c r="AV157" s="13" t="s">
        <v>91</v>
      </c>
      <c r="AW157" s="13" t="s">
        <v>36</v>
      </c>
      <c r="AX157" s="13" t="s">
        <v>89</v>
      </c>
      <c r="AY157" s="242" t="s">
        <v>142</v>
      </c>
    </row>
    <row r="158" s="2" customFormat="1" ht="16.5" customHeight="1">
      <c r="A158" s="38"/>
      <c r="B158" s="39"/>
      <c r="C158" s="218" t="s">
        <v>228</v>
      </c>
      <c r="D158" s="218" t="s">
        <v>144</v>
      </c>
      <c r="E158" s="219" t="s">
        <v>229</v>
      </c>
      <c r="F158" s="220" t="s">
        <v>230</v>
      </c>
      <c r="G158" s="221" t="s">
        <v>166</v>
      </c>
      <c r="H158" s="222">
        <v>290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46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148</v>
      </c>
      <c r="AT158" s="229" t="s">
        <v>144</v>
      </c>
      <c r="AU158" s="229" t="s">
        <v>91</v>
      </c>
      <c r="AY158" s="17" t="s">
        <v>142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89</v>
      </c>
      <c r="BK158" s="230">
        <f>ROUND(I158*H158,2)</f>
        <v>0</v>
      </c>
      <c r="BL158" s="17" t="s">
        <v>148</v>
      </c>
      <c r="BM158" s="229" t="s">
        <v>231</v>
      </c>
    </row>
    <row r="159" s="2" customFormat="1" ht="16.5" customHeight="1">
      <c r="A159" s="38"/>
      <c r="B159" s="39"/>
      <c r="C159" s="253" t="s">
        <v>232</v>
      </c>
      <c r="D159" s="253" t="s">
        <v>207</v>
      </c>
      <c r="E159" s="254" t="s">
        <v>233</v>
      </c>
      <c r="F159" s="255" t="s">
        <v>234</v>
      </c>
      <c r="G159" s="256" t="s">
        <v>166</v>
      </c>
      <c r="H159" s="257">
        <v>290</v>
      </c>
      <c r="I159" s="258"/>
      <c r="J159" s="259">
        <f>ROUND(I159*H159,2)</f>
        <v>0</v>
      </c>
      <c r="K159" s="255" t="s">
        <v>1</v>
      </c>
      <c r="L159" s="260"/>
      <c r="M159" s="261" t="s">
        <v>1</v>
      </c>
      <c r="N159" s="262" t="s">
        <v>46</v>
      </c>
      <c r="O159" s="91"/>
      <c r="P159" s="227">
        <f>O159*H159</f>
        <v>0</v>
      </c>
      <c r="Q159" s="227">
        <v>0.0016000000000000001</v>
      </c>
      <c r="R159" s="227">
        <f>Q159*H159</f>
        <v>0.46400000000000002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214</v>
      </c>
      <c r="AT159" s="229" t="s">
        <v>207</v>
      </c>
      <c r="AU159" s="229" t="s">
        <v>91</v>
      </c>
      <c r="AY159" s="17" t="s">
        <v>142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89</v>
      </c>
      <c r="BK159" s="230">
        <f>ROUND(I159*H159,2)</f>
        <v>0</v>
      </c>
      <c r="BL159" s="17" t="s">
        <v>214</v>
      </c>
      <c r="BM159" s="229" t="s">
        <v>235</v>
      </c>
    </row>
    <row r="160" s="13" customFormat="1">
      <c r="A160" s="13"/>
      <c r="B160" s="231"/>
      <c r="C160" s="232"/>
      <c r="D160" s="233" t="s">
        <v>150</v>
      </c>
      <c r="E160" s="234" t="s">
        <v>1</v>
      </c>
      <c r="F160" s="235" t="s">
        <v>236</v>
      </c>
      <c r="G160" s="232"/>
      <c r="H160" s="236">
        <v>290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150</v>
      </c>
      <c r="AU160" s="242" t="s">
        <v>91</v>
      </c>
      <c r="AV160" s="13" t="s">
        <v>91</v>
      </c>
      <c r="AW160" s="13" t="s">
        <v>36</v>
      </c>
      <c r="AX160" s="13" t="s">
        <v>89</v>
      </c>
      <c r="AY160" s="242" t="s">
        <v>142</v>
      </c>
    </row>
    <row r="161" s="12" customFormat="1" ht="22.8" customHeight="1">
      <c r="A161" s="12"/>
      <c r="B161" s="202"/>
      <c r="C161" s="203"/>
      <c r="D161" s="204" t="s">
        <v>80</v>
      </c>
      <c r="E161" s="216" t="s">
        <v>190</v>
      </c>
      <c r="F161" s="216" t="s">
        <v>237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SUM(P162:P171)</f>
        <v>0</v>
      </c>
      <c r="Q161" s="210"/>
      <c r="R161" s="211">
        <f>SUM(R162:R171)</f>
        <v>0</v>
      </c>
      <c r="S161" s="210"/>
      <c r="T161" s="212">
        <f>SUM(T162:T171)</f>
        <v>9.9344000000000001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89</v>
      </c>
      <c r="AT161" s="214" t="s">
        <v>80</v>
      </c>
      <c r="AU161" s="214" t="s">
        <v>89</v>
      </c>
      <c r="AY161" s="213" t="s">
        <v>142</v>
      </c>
      <c r="BK161" s="215">
        <f>SUM(BK162:BK171)</f>
        <v>0</v>
      </c>
    </row>
    <row r="162" s="2" customFormat="1" ht="24.15" customHeight="1">
      <c r="A162" s="38"/>
      <c r="B162" s="39"/>
      <c r="C162" s="218" t="s">
        <v>238</v>
      </c>
      <c r="D162" s="218" t="s">
        <v>144</v>
      </c>
      <c r="E162" s="219" t="s">
        <v>239</v>
      </c>
      <c r="F162" s="220" t="s">
        <v>240</v>
      </c>
      <c r="G162" s="221" t="s">
        <v>241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46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223</v>
      </c>
      <c r="AT162" s="229" t="s">
        <v>144</v>
      </c>
      <c r="AU162" s="229" t="s">
        <v>91</v>
      </c>
      <c r="AY162" s="17" t="s">
        <v>142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89</v>
      </c>
      <c r="BK162" s="230">
        <f>ROUND(I162*H162,2)</f>
        <v>0</v>
      </c>
      <c r="BL162" s="17" t="s">
        <v>223</v>
      </c>
      <c r="BM162" s="229" t="s">
        <v>242</v>
      </c>
    </row>
    <row r="163" s="14" customFormat="1">
      <c r="A163" s="14"/>
      <c r="B163" s="243"/>
      <c r="C163" s="244"/>
      <c r="D163" s="233" t="s">
        <v>150</v>
      </c>
      <c r="E163" s="245" t="s">
        <v>1</v>
      </c>
      <c r="F163" s="246" t="s">
        <v>243</v>
      </c>
      <c r="G163" s="244"/>
      <c r="H163" s="245" t="s">
        <v>1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150</v>
      </c>
      <c r="AU163" s="252" t="s">
        <v>91</v>
      </c>
      <c r="AV163" s="14" t="s">
        <v>89</v>
      </c>
      <c r="AW163" s="14" t="s">
        <v>36</v>
      </c>
      <c r="AX163" s="14" t="s">
        <v>81</v>
      </c>
      <c r="AY163" s="252" t="s">
        <v>142</v>
      </c>
    </row>
    <row r="164" s="14" customFormat="1">
      <c r="A164" s="14"/>
      <c r="B164" s="243"/>
      <c r="C164" s="244"/>
      <c r="D164" s="233" t="s">
        <v>150</v>
      </c>
      <c r="E164" s="245" t="s">
        <v>1</v>
      </c>
      <c r="F164" s="246" t="s">
        <v>244</v>
      </c>
      <c r="G164" s="244"/>
      <c r="H164" s="245" t="s">
        <v>1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150</v>
      </c>
      <c r="AU164" s="252" t="s">
        <v>91</v>
      </c>
      <c r="AV164" s="14" t="s">
        <v>89</v>
      </c>
      <c r="AW164" s="14" t="s">
        <v>36</v>
      </c>
      <c r="AX164" s="14" t="s">
        <v>81</v>
      </c>
      <c r="AY164" s="252" t="s">
        <v>142</v>
      </c>
    </row>
    <row r="165" s="13" customFormat="1">
      <c r="A165" s="13"/>
      <c r="B165" s="231"/>
      <c r="C165" s="232"/>
      <c r="D165" s="233" t="s">
        <v>150</v>
      </c>
      <c r="E165" s="234" t="s">
        <v>1</v>
      </c>
      <c r="F165" s="235" t="s">
        <v>89</v>
      </c>
      <c r="G165" s="232"/>
      <c r="H165" s="236">
        <v>1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150</v>
      </c>
      <c r="AU165" s="242" t="s">
        <v>91</v>
      </c>
      <c r="AV165" s="13" t="s">
        <v>91</v>
      </c>
      <c r="AW165" s="13" t="s">
        <v>36</v>
      </c>
      <c r="AX165" s="13" t="s">
        <v>89</v>
      </c>
      <c r="AY165" s="242" t="s">
        <v>142</v>
      </c>
    </row>
    <row r="166" s="2" customFormat="1" ht="24.15" customHeight="1">
      <c r="A166" s="38"/>
      <c r="B166" s="39"/>
      <c r="C166" s="218" t="s">
        <v>245</v>
      </c>
      <c r="D166" s="218" t="s">
        <v>144</v>
      </c>
      <c r="E166" s="219" t="s">
        <v>246</v>
      </c>
      <c r="F166" s="220" t="s">
        <v>240</v>
      </c>
      <c r="G166" s="221" t="s">
        <v>241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46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223</v>
      </c>
      <c r="AT166" s="229" t="s">
        <v>144</v>
      </c>
      <c r="AU166" s="229" t="s">
        <v>91</v>
      </c>
      <c r="AY166" s="17" t="s">
        <v>142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89</v>
      </c>
      <c r="BK166" s="230">
        <f>ROUND(I166*H166,2)</f>
        <v>0</v>
      </c>
      <c r="BL166" s="17" t="s">
        <v>223</v>
      </c>
      <c r="BM166" s="229" t="s">
        <v>247</v>
      </c>
    </row>
    <row r="167" s="14" customFormat="1">
      <c r="A167" s="14"/>
      <c r="B167" s="243"/>
      <c r="C167" s="244"/>
      <c r="D167" s="233" t="s">
        <v>150</v>
      </c>
      <c r="E167" s="245" t="s">
        <v>1</v>
      </c>
      <c r="F167" s="246" t="s">
        <v>248</v>
      </c>
      <c r="G167" s="244"/>
      <c r="H167" s="245" t="s">
        <v>1</v>
      </c>
      <c r="I167" s="247"/>
      <c r="J167" s="244"/>
      <c r="K167" s="244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150</v>
      </c>
      <c r="AU167" s="252" t="s">
        <v>91</v>
      </c>
      <c r="AV167" s="14" t="s">
        <v>89</v>
      </c>
      <c r="AW167" s="14" t="s">
        <v>36</v>
      </c>
      <c r="AX167" s="14" t="s">
        <v>81</v>
      </c>
      <c r="AY167" s="252" t="s">
        <v>142</v>
      </c>
    </row>
    <row r="168" s="14" customFormat="1">
      <c r="A168" s="14"/>
      <c r="B168" s="243"/>
      <c r="C168" s="244"/>
      <c r="D168" s="233" t="s">
        <v>150</v>
      </c>
      <c r="E168" s="245" t="s">
        <v>1</v>
      </c>
      <c r="F168" s="246" t="s">
        <v>249</v>
      </c>
      <c r="G168" s="244"/>
      <c r="H168" s="245" t="s">
        <v>1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150</v>
      </c>
      <c r="AU168" s="252" t="s">
        <v>91</v>
      </c>
      <c r="AV168" s="14" t="s">
        <v>89</v>
      </c>
      <c r="AW168" s="14" t="s">
        <v>36</v>
      </c>
      <c r="AX168" s="14" t="s">
        <v>81</v>
      </c>
      <c r="AY168" s="252" t="s">
        <v>142</v>
      </c>
    </row>
    <row r="169" s="13" customFormat="1">
      <c r="A169" s="13"/>
      <c r="B169" s="231"/>
      <c r="C169" s="232"/>
      <c r="D169" s="233" t="s">
        <v>150</v>
      </c>
      <c r="E169" s="234" t="s">
        <v>1</v>
      </c>
      <c r="F169" s="235" t="s">
        <v>89</v>
      </c>
      <c r="G169" s="232"/>
      <c r="H169" s="236">
        <v>1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150</v>
      </c>
      <c r="AU169" s="242" t="s">
        <v>91</v>
      </c>
      <c r="AV169" s="13" t="s">
        <v>91</v>
      </c>
      <c r="AW169" s="13" t="s">
        <v>36</v>
      </c>
      <c r="AX169" s="13" t="s">
        <v>89</v>
      </c>
      <c r="AY169" s="242" t="s">
        <v>142</v>
      </c>
    </row>
    <row r="170" s="2" customFormat="1" ht="16.5" customHeight="1">
      <c r="A170" s="38"/>
      <c r="B170" s="39"/>
      <c r="C170" s="218" t="s">
        <v>7</v>
      </c>
      <c r="D170" s="218" t="s">
        <v>144</v>
      </c>
      <c r="E170" s="219" t="s">
        <v>250</v>
      </c>
      <c r="F170" s="220" t="s">
        <v>251</v>
      </c>
      <c r="G170" s="221" t="s">
        <v>204</v>
      </c>
      <c r="H170" s="222">
        <v>56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46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0.16500000000000001</v>
      </c>
      <c r="T170" s="228">
        <f>S170*H170</f>
        <v>9.2400000000000002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148</v>
      </c>
      <c r="AT170" s="229" t="s">
        <v>144</v>
      </c>
      <c r="AU170" s="229" t="s">
        <v>91</v>
      </c>
      <c r="AY170" s="17" t="s">
        <v>142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89</v>
      </c>
      <c r="BK170" s="230">
        <f>ROUND(I170*H170,2)</f>
        <v>0</v>
      </c>
      <c r="BL170" s="17" t="s">
        <v>148</v>
      </c>
      <c r="BM170" s="229" t="s">
        <v>252</v>
      </c>
    </row>
    <row r="171" s="2" customFormat="1" ht="16.5" customHeight="1">
      <c r="A171" s="38"/>
      <c r="B171" s="39"/>
      <c r="C171" s="218" t="s">
        <v>253</v>
      </c>
      <c r="D171" s="218" t="s">
        <v>144</v>
      </c>
      <c r="E171" s="219" t="s">
        <v>254</v>
      </c>
      <c r="F171" s="220" t="s">
        <v>255</v>
      </c>
      <c r="G171" s="221" t="s">
        <v>166</v>
      </c>
      <c r="H171" s="222">
        <v>280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46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0.00248</v>
      </c>
      <c r="T171" s="228">
        <f>S171*H171</f>
        <v>0.69440000000000002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148</v>
      </c>
      <c r="AT171" s="229" t="s">
        <v>144</v>
      </c>
      <c r="AU171" s="229" t="s">
        <v>91</v>
      </c>
      <c r="AY171" s="17" t="s">
        <v>142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89</v>
      </c>
      <c r="BK171" s="230">
        <f>ROUND(I171*H171,2)</f>
        <v>0</v>
      </c>
      <c r="BL171" s="17" t="s">
        <v>148</v>
      </c>
      <c r="BM171" s="229" t="s">
        <v>256</v>
      </c>
    </row>
    <row r="172" s="12" customFormat="1" ht="22.8" customHeight="1">
      <c r="A172" s="12"/>
      <c r="B172" s="202"/>
      <c r="C172" s="203"/>
      <c r="D172" s="204" t="s">
        <v>80</v>
      </c>
      <c r="E172" s="216" t="s">
        <v>257</v>
      </c>
      <c r="F172" s="216" t="s">
        <v>258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SUM(P173:P176)</f>
        <v>0</v>
      </c>
      <c r="Q172" s="210"/>
      <c r="R172" s="211">
        <f>SUM(R173:R176)</f>
        <v>0</v>
      </c>
      <c r="S172" s="210"/>
      <c r="T172" s="212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89</v>
      </c>
      <c r="AT172" s="214" t="s">
        <v>80</v>
      </c>
      <c r="AU172" s="214" t="s">
        <v>89</v>
      </c>
      <c r="AY172" s="213" t="s">
        <v>142</v>
      </c>
      <c r="BK172" s="215">
        <f>SUM(BK173:BK176)</f>
        <v>0</v>
      </c>
    </row>
    <row r="173" s="2" customFormat="1" ht="16.5" customHeight="1">
      <c r="A173" s="38"/>
      <c r="B173" s="39"/>
      <c r="C173" s="218" t="s">
        <v>259</v>
      </c>
      <c r="D173" s="218" t="s">
        <v>144</v>
      </c>
      <c r="E173" s="219" t="s">
        <v>260</v>
      </c>
      <c r="F173" s="220" t="s">
        <v>261</v>
      </c>
      <c r="G173" s="221" t="s">
        <v>262</v>
      </c>
      <c r="H173" s="222">
        <v>6.7409999999999997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46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148</v>
      </c>
      <c r="AT173" s="229" t="s">
        <v>144</v>
      </c>
      <c r="AU173" s="229" t="s">
        <v>91</v>
      </c>
      <c r="AY173" s="17" t="s">
        <v>142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89</v>
      </c>
      <c r="BK173" s="230">
        <f>ROUND(I173*H173,2)</f>
        <v>0</v>
      </c>
      <c r="BL173" s="17" t="s">
        <v>148</v>
      </c>
      <c r="BM173" s="229" t="s">
        <v>263</v>
      </c>
    </row>
    <row r="174" s="2" customFormat="1" ht="16.5" customHeight="1">
      <c r="A174" s="38"/>
      <c r="B174" s="39"/>
      <c r="C174" s="218" t="s">
        <v>264</v>
      </c>
      <c r="D174" s="218" t="s">
        <v>144</v>
      </c>
      <c r="E174" s="219" t="s">
        <v>265</v>
      </c>
      <c r="F174" s="220" t="s">
        <v>266</v>
      </c>
      <c r="G174" s="221" t="s">
        <v>262</v>
      </c>
      <c r="H174" s="222">
        <v>40.445999999999998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46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148</v>
      </c>
      <c r="AT174" s="229" t="s">
        <v>144</v>
      </c>
      <c r="AU174" s="229" t="s">
        <v>91</v>
      </c>
      <c r="AY174" s="17" t="s">
        <v>142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89</v>
      </c>
      <c r="BK174" s="230">
        <f>ROUND(I174*H174,2)</f>
        <v>0</v>
      </c>
      <c r="BL174" s="17" t="s">
        <v>148</v>
      </c>
      <c r="BM174" s="229" t="s">
        <v>267</v>
      </c>
    </row>
    <row r="175" s="13" customFormat="1">
      <c r="A175" s="13"/>
      <c r="B175" s="231"/>
      <c r="C175" s="232"/>
      <c r="D175" s="233" t="s">
        <v>150</v>
      </c>
      <c r="E175" s="234" t="s">
        <v>1</v>
      </c>
      <c r="F175" s="235" t="s">
        <v>268</v>
      </c>
      <c r="G175" s="232"/>
      <c r="H175" s="236">
        <v>40.445999999999998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150</v>
      </c>
      <c r="AU175" s="242" t="s">
        <v>91</v>
      </c>
      <c r="AV175" s="13" t="s">
        <v>91</v>
      </c>
      <c r="AW175" s="13" t="s">
        <v>36</v>
      </c>
      <c r="AX175" s="13" t="s">
        <v>89</v>
      </c>
      <c r="AY175" s="242" t="s">
        <v>142</v>
      </c>
    </row>
    <row r="176" s="2" customFormat="1" ht="16.5" customHeight="1">
      <c r="A176" s="38"/>
      <c r="B176" s="39"/>
      <c r="C176" s="218" t="s">
        <v>269</v>
      </c>
      <c r="D176" s="218" t="s">
        <v>144</v>
      </c>
      <c r="E176" s="219" t="s">
        <v>270</v>
      </c>
      <c r="F176" s="220" t="s">
        <v>271</v>
      </c>
      <c r="G176" s="221" t="s">
        <v>262</v>
      </c>
      <c r="H176" s="222">
        <v>6.7409999999999997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46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148</v>
      </c>
      <c r="AT176" s="229" t="s">
        <v>144</v>
      </c>
      <c r="AU176" s="229" t="s">
        <v>91</v>
      </c>
      <c r="AY176" s="17" t="s">
        <v>142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89</v>
      </c>
      <c r="BK176" s="230">
        <f>ROUND(I176*H176,2)</f>
        <v>0</v>
      </c>
      <c r="BL176" s="17" t="s">
        <v>148</v>
      </c>
      <c r="BM176" s="229" t="s">
        <v>272</v>
      </c>
    </row>
    <row r="177" s="12" customFormat="1" ht="22.8" customHeight="1">
      <c r="A177" s="12"/>
      <c r="B177" s="202"/>
      <c r="C177" s="203"/>
      <c r="D177" s="204" t="s">
        <v>80</v>
      </c>
      <c r="E177" s="216" t="s">
        <v>273</v>
      </c>
      <c r="F177" s="216" t="s">
        <v>274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P178</f>
        <v>0</v>
      </c>
      <c r="Q177" s="210"/>
      <c r="R177" s="211">
        <f>R178</f>
        <v>0</v>
      </c>
      <c r="S177" s="210"/>
      <c r="T177" s="212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89</v>
      </c>
      <c r="AT177" s="214" t="s">
        <v>80</v>
      </c>
      <c r="AU177" s="214" t="s">
        <v>89</v>
      </c>
      <c r="AY177" s="213" t="s">
        <v>142</v>
      </c>
      <c r="BK177" s="215">
        <f>BK178</f>
        <v>0</v>
      </c>
    </row>
    <row r="178" s="2" customFormat="1" ht="21.75" customHeight="1">
      <c r="A178" s="38"/>
      <c r="B178" s="39"/>
      <c r="C178" s="218" t="s">
        <v>275</v>
      </c>
      <c r="D178" s="218" t="s">
        <v>144</v>
      </c>
      <c r="E178" s="219" t="s">
        <v>276</v>
      </c>
      <c r="F178" s="220" t="s">
        <v>277</v>
      </c>
      <c r="G178" s="221" t="s">
        <v>262</v>
      </c>
      <c r="H178" s="222">
        <v>17.003</v>
      </c>
      <c r="I178" s="223"/>
      <c r="J178" s="224">
        <f>ROUND(I178*H178,2)</f>
        <v>0</v>
      </c>
      <c r="K178" s="220" t="s">
        <v>1</v>
      </c>
      <c r="L178" s="44"/>
      <c r="M178" s="263" t="s">
        <v>1</v>
      </c>
      <c r="N178" s="264" t="s">
        <v>46</v>
      </c>
      <c r="O178" s="265"/>
      <c r="P178" s="266">
        <f>O178*H178</f>
        <v>0</v>
      </c>
      <c r="Q178" s="266">
        <v>0</v>
      </c>
      <c r="R178" s="266">
        <f>Q178*H178</f>
        <v>0</v>
      </c>
      <c r="S178" s="266">
        <v>0</v>
      </c>
      <c r="T178" s="26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148</v>
      </c>
      <c r="AT178" s="229" t="s">
        <v>144</v>
      </c>
      <c r="AU178" s="229" t="s">
        <v>91</v>
      </c>
      <c r="AY178" s="17" t="s">
        <v>142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89</v>
      </c>
      <c r="BK178" s="230">
        <f>ROUND(I178*H178,2)</f>
        <v>0</v>
      </c>
      <c r="BL178" s="17" t="s">
        <v>148</v>
      </c>
      <c r="BM178" s="229" t="s">
        <v>278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syipUcj/Bxh6ecWP9zvgSz1GkpXOVp9wyDl+R5MdbpO8r3b2y9dPfcD+/WrnE10bi+KUp7zm+UDuMWJU3yYEiQ==" hashValue="Cr6qRAFHoPdGII/dpjAhWsp5Vc5koqMUlzIvpVUq5HyBl5eAmcNglf540+x+AHaw6pLETh0P7cMYT5+aQQVc5Q==" algorithmName="SHA-512" password="CC35"/>
  <autoFilter ref="C121:K17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Průmyslová zóna IV – Cyklotrasa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ROUND((SUM(BE123:BE174)),  2)</f>
        <v>0</v>
      </c>
      <c r="G33" s="38"/>
      <c r="H33" s="38"/>
      <c r="I33" s="155">
        <v>0.20999999999999999</v>
      </c>
      <c r="J33" s="154">
        <f>ROUND(((SUM(BE123:BE174))*I33),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ROUND((SUM(BF123:BF174)),  2)</f>
        <v>0</v>
      </c>
      <c r="G34" s="38"/>
      <c r="H34" s="38"/>
      <c r="I34" s="155">
        <v>0.14999999999999999</v>
      </c>
      <c r="J34" s="154">
        <f>ROUND(((SUM(BF123:BF174))*I34),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ROUND((SUM(BG123:BG174)),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ROUND((SUM(BH123:BH174)),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ROUND((SUM(BI123:BI174)),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Průmyslová zóna IV – Cyklotrasa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002 - Příprava území 0,600-1,330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Šumperk</v>
      </c>
      <c r="G89" s="40"/>
      <c r="H89" s="40"/>
      <c r="I89" s="32" t="s">
        <v>22</v>
      </c>
      <c r="J89" s="79" t="str">
        <f>IF(J12="","",J12)</f>
        <v>18. 10. 2021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Šumperk</v>
      </c>
      <c r="G91" s="40"/>
      <c r="H91" s="40"/>
      <c r="I91" s="32" t="s">
        <v>32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124</v>
      </c>
      <c r="E100" s="188"/>
      <c r="F100" s="188"/>
      <c r="G100" s="188"/>
      <c r="H100" s="188"/>
      <c r="I100" s="188"/>
      <c r="J100" s="189">
        <f>J164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126</v>
      </c>
      <c r="E101" s="188"/>
      <c r="F101" s="188"/>
      <c r="G101" s="188"/>
      <c r="H101" s="188"/>
      <c r="I101" s="188"/>
      <c r="J101" s="189">
        <f>J167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280</v>
      </c>
      <c r="E102" s="182"/>
      <c r="F102" s="182"/>
      <c r="G102" s="182"/>
      <c r="H102" s="182"/>
      <c r="I102" s="182"/>
      <c r="J102" s="183">
        <f>J169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281</v>
      </c>
      <c r="E103" s="188"/>
      <c r="F103" s="188"/>
      <c r="G103" s="188"/>
      <c r="H103" s="188"/>
      <c r="I103" s="188"/>
      <c r="J103" s="189">
        <f>J170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Průmyslová zóna IV – Cyklotrasa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002 - Příprava území 0,600-1,330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Šumperk</v>
      </c>
      <c r="G117" s="40"/>
      <c r="H117" s="40"/>
      <c r="I117" s="32" t="s">
        <v>22</v>
      </c>
      <c r="J117" s="79" t="str">
        <f>IF(J12="","",J12)</f>
        <v>18. 10. 2021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54.45" customHeight="1">
      <c r="A119" s="38"/>
      <c r="B119" s="39"/>
      <c r="C119" s="32" t="s">
        <v>24</v>
      </c>
      <c r="D119" s="40"/>
      <c r="E119" s="40"/>
      <c r="F119" s="27" t="str">
        <f>E15</f>
        <v>Město Šumperk</v>
      </c>
      <c r="G119" s="40"/>
      <c r="H119" s="40"/>
      <c r="I119" s="32" t="s">
        <v>32</v>
      </c>
      <c r="J119" s="36" t="str">
        <f>E21</f>
        <v>TERRA-POZEMKOVÉ ÚPRAVY s.r.o. Šumperk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37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128</v>
      </c>
      <c r="D122" s="194" t="s">
        <v>66</v>
      </c>
      <c r="E122" s="194" t="s">
        <v>62</v>
      </c>
      <c r="F122" s="194" t="s">
        <v>63</v>
      </c>
      <c r="G122" s="194" t="s">
        <v>129</v>
      </c>
      <c r="H122" s="194" t="s">
        <v>130</v>
      </c>
      <c r="I122" s="194" t="s">
        <v>131</v>
      </c>
      <c r="J122" s="194" t="s">
        <v>118</v>
      </c>
      <c r="K122" s="195" t="s">
        <v>132</v>
      </c>
      <c r="L122" s="196"/>
      <c r="M122" s="100" t="s">
        <v>1</v>
      </c>
      <c r="N122" s="101" t="s">
        <v>45</v>
      </c>
      <c r="O122" s="101" t="s">
        <v>133</v>
      </c>
      <c r="P122" s="101" t="s">
        <v>134</v>
      </c>
      <c r="Q122" s="101" t="s">
        <v>135</v>
      </c>
      <c r="R122" s="101" t="s">
        <v>136</v>
      </c>
      <c r="S122" s="101" t="s">
        <v>137</v>
      </c>
      <c r="T122" s="102" t="s">
        <v>138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139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P124+P169</f>
        <v>0</v>
      </c>
      <c r="Q123" s="104"/>
      <c r="R123" s="199">
        <f>R124+R169</f>
        <v>15.779712</v>
      </c>
      <c r="S123" s="104"/>
      <c r="T123" s="200">
        <f>T124+T169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80</v>
      </c>
      <c r="AU123" s="17" t="s">
        <v>120</v>
      </c>
      <c r="BK123" s="201">
        <f>BK124+BK169</f>
        <v>0</v>
      </c>
    </row>
    <row r="124" s="12" customFormat="1" ht="25.92" customHeight="1">
      <c r="A124" s="12"/>
      <c r="B124" s="202"/>
      <c r="C124" s="203"/>
      <c r="D124" s="204" t="s">
        <v>80</v>
      </c>
      <c r="E124" s="205" t="s">
        <v>140</v>
      </c>
      <c r="F124" s="205" t="s">
        <v>141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P125+P151+P164+P167</f>
        <v>0</v>
      </c>
      <c r="Q124" s="210"/>
      <c r="R124" s="211">
        <f>R125+R151+R164+R167</f>
        <v>15.76812</v>
      </c>
      <c r="S124" s="210"/>
      <c r="T124" s="212">
        <f>T125+T151+T164+T167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89</v>
      </c>
      <c r="AT124" s="214" t="s">
        <v>80</v>
      </c>
      <c r="AU124" s="214" t="s">
        <v>81</v>
      </c>
      <c r="AY124" s="213" t="s">
        <v>142</v>
      </c>
      <c r="BK124" s="215">
        <f>BK125+BK151+BK164+BK167</f>
        <v>0</v>
      </c>
    </row>
    <row r="125" s="12" customFormat="1" ht="22.8" customHeight="1">
      <c r="A125" s="12"/>
      <c r="B125" s="202"/>
      <c r="C125" s="203"/>
      <c r="D125" s="204" t="s">
        <v>80</v>
      </c>
      <c r="E125" s="216" t="s">
        <v>89</v>
      </c>
      <c r="F125" s="216" t="s">
        <v>143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SUM(P126:P150)</f>
        <v>0</v>
      </c>
      <c r="Q125" s="210"/>
      <c r="R125" s="211">
        <f>SUM(R126:R150)</f>
        <v>0</v>
      </c>
      <c r="S125" s="210"/>
      <c r="T125" s="212">
        <f>SUM(T126:T150)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89</v>
      </c>
      <c r="AT125" s="214" t="s">
        <v>80</v>
      </c>
      <c r="AU125" s="214" t="s">
        <v>89</v>
      </c>
      <c r="AY125" s="213" t="s">
        <v>142</v>
      </c>
      <c r="BK125" s="215">
        <f>SUM(BK126:BK150)</f>
        <v>0</v>
      </c>
    </row>
    <row r="126" s="2" customFormat="1" ht="16.5" customHeight="1">
      <c r="A126" s="38"/>
      <c r="B126" s="39"/>
      <c r="C126" s="218" t="s">
        <v>89</v>
      </c>
      <c r="D126" s="218" t="s">
        <v>144</v>
      </c>
      <c r="E126" s="219" t="s">
        <v>282</v>
      </c>
      <c r="F126" s="220" t="s">
        <v>283</v>
      </c>
      <c r="G126" s="221" t="s">
        <v>147</v>
      </c>
      <c r="H126" s="222">
        <v>3642.8000000000002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46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148</v>
      </c>
      <c r="AT126" s="229" t="s">
        <v>144</v>
      </c>
      <c r="AU126" s="229" t="s">
        <v>91</v>
      </c>
      <c r="AY126" s="17" t="s">
        <v>142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89</v>
      </c>
      <c r="BK126" s="230">
        <f>ROUND(I126*H126,2)</f>
        <v>0</v>
      </c>
      <c r="BL126" s="17" t="s">
        <v>148</v>
      </c>
      <c r="BM126" s="229" t="s">
        <v>284</v>
      </c>
    </row>
    <row r="127" s="13" customFormat="1">
      <c r="A127" s="13"/>
      <c r="B127" s="231"/>
      <c r="C127" s="232"/>
      <c r="D127" s="233" t="s">
        <v>150</v>
      </c>
      <c r="E127" s="234" t="s">
        <v>1</v>
      </c>
      <c r="F127" s="235" t="s">
        <v>285</v>
      </c>
      <c r="G127" s="232"/>
      <c r="H127" s="236">
        <v>3642.8000000000002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150</v>
      </c>
      <c r="AU127" s="242" t="s">
        <v>91</v>
      </c>
      <c r="AV127" s="13" t="s">
        <v>91</v>
      </c>
      <c r="AW127" s="13" t="s">
        <v>36</v>
      </c>
      <c r="AX127" s="13" t="s">
        <v>89</v>
      </c>
      <c r="AY127" s="242" t="s">
        <v>142</v>
      </c>
    </row>
    <row r="128" s="2" customFormat="1" ht="21.75" customHeight="1">
      <c r="A128" s="38"/>
      <c r="B128" s="39"/>
      <c r="C128" s="218" t="s">
        <v>91</v>
      </c>
      <c r="D128" s="218" t="s">
        <v>144</v>
      </c>
      <c r="E128" s="219" t="s">
        <v>152</v>
      </c>
      <c r="F128" s="220" t="s">
        <v>153</v>
      </c>
      <c r="G128" s="221" t="s">
        <v>154</v>
      </c>
      <c r="H128" s="222">
        <v>188.02000000000001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46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144</v>
      </c>
      <c r="AU128" s="229" t="s">
        <v>91</v>
      </c>
      <c r="AY128" s="17" t="s">
        <v>142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89</v>
      </c>
      <c r="BK128" s="230">
        <f>ROUND(I128*H128,2)</f>
        <v>0</v>
      </c>
      <c r="BL128" s="17" t="s">
        <v>148</v>
      </c>
      <c r="BM128" s="229" t="s">
        <v>286</v>
      </c>
    </row>
    <row r="129" s="14" customFormat="1">
      <c r="A129" s="14"/>
      <c r="B129" s="243"/>
      <c r="C129" s="244"/>
      <c r="D129" s="233" t="s">
        <v>150</v>
      </c>
      <c r="E129" s="245" t="s">
        <v>1</v>
      </c>
      <c r="F129" s="246" t="s">
        <v>156</v>
      </c>
      <c r="G129" s="244"/>
      <c r="H129" s="245" t="s">
        <v>1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150</v>
      </c>
      <c r="AU129" s="252" t="s">
        <v>91</v>
      </c>
      <c r="AV129" s="14" t="s">
        <v>89</v>
      </c>
      <c r="AW129" s="14" t="s">
        <v>36</v>
      </c>
      <c r="AX129" s="14" t="s">
        <v>81</v>
      </c>
      <c r="AY129" s="252" t="s">
        <v>142</v>
      </c>
    </row>
    <row r="130" s="13" customFormat="1">
      <c r="A130" s="13"/>
      <c r="B130" s="231"/>
      <c r="C130" s="232"/>
      <c r="D130" s="233" t="s">
        <v>150</v>
      </c>
      <c r="E130" s="234" t="s">
        <v>1</v>
      </c>
      <c r="F130" s="235" t="s">
        <v>287</v>
      </c>
      <c r="G130" s="232"/>
      <c r="H130" s="236">
        <v>188.02000000000001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150</v>
      </c>
      <c r="AU130" s="242" t="s">
        <v>91</v>
      </c>
      <c r="AV130" s="13" t="s">
        <v>91</v>
      </c>
      <c r="AW130" s="13" t="s">
        <v>36</v>
      </c>
      <c r="AX130" s="13" t="s">
        <v>89</v>
      </c>
      <c r="AY130" s="242" t="s">
        <v>142</v>
      </c>
    </row>
    <row r="131" s="2" customFormat="1" ht="24.15" customHeight="1">
      <c r="A131" s="38"/>
      <c r="B131" s="39"/>
      <c r="C131" s="218" t="s">
        <v>158</v>
      </c>
      <c r="D131" s="218" t="s">
        <v>144</v>
      </c>
      <c r="E131" s="219" t="s">
        <v>159</v>
      </c>
      <c r="F131" s="220" t="s">
        <v>160</v>
      </c>
      <c r="G131" s="221" t="s">
        <v>154</v>
      </c>
      <c r="H131" s="222">
        <v>80.579999999999998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46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148</v>
      </c>
      <c r="AT131" s="229" t="s">
        <v>144</v>
      </c>
      <c r="AU131" s="229" t="s">
        <v>91</v>
      </c>
      <c r="AY131" s="17" t="s">
        <v>142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89</v>
      </c>
      <c r="BK131" s="230">
        <f>ROUND(I131*H131,2)</f>
        <v>0</v>
      </c>
      <c r="BL131" s="17" t="s">
        <v>148</v>
      </c>
      <c r="BM131" s="229" t="s">
        <v>288</v>
      </c>
    </row>
    <row r="132" s="14" customFormat="1">
      <c r="A132" s="14"/>
      <c r="B132" s="243"/>
      <c r="C132" s="244"/>
      <c r="D132" s="233" t="s">
        <v>150</v>
      </c>
      <c r="E132" s="245" t="s">
        <v>1</v>
      </c>
      <c r="F132" s="246" t="s">
        <v>162</v>
      </c>
      <c r="G132" s="244"/>
      <c r="H132" s="245" t="s">
        <v>1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150</v>
      </c>
      <c r="AU132" s="252" t="s">
        <v>91</v>
      </c>
      <c r="AV132" s="14" t="s">
        <v>89</v>
      </c>
      <c r="AW132" s="14" t="s">
        <v>36</v>
      </c>
      <c r="AX132" s="14" t="s">
        <v>81</v>
      </c>
      <c r="AY132" s="252" t="s">
        <v>142</v>
      </c>
    </row>
    <row r="133" s="13" customFormat="1">
      <c r="A133" s="13"/>
      <c r="B133" s="231"/>
      <c r="C133" s="232"/>
      <c r="D133" s="233" t="s">
        <v>150</v>
      </c>
      <c r="E133" s="234" t="s">
        <v>1</v>
      </c>
      <c r="F133" s="235" t="s">
        <v>289</v>
      </c>
      <c r="G133" s="232"/>
      <c r="H133" s="236">
        <v>80.579999999999998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150</v>
      </c>
      <c r="AU133" s="242" t="s">
        <v>91</v>
      </c>
      <c r="AV133" s="13" t="s">
        <v>91</v>
      </c>
      <c r="AW133" s="13" t="s">
        <v>36</v>
      </c>
      <c r="AX133" s="13" t="s">
        <v>89</v>
      </c>
      <c r="AY133" s="242" t="s">
        <v>142</v>
      </c>
    </row>
    <row r="134" s="2" customFormat="1" ht="16.5" customHeight="1">
      <c r="A134" s="38"/>
      <c r="B134" s="39"/>
      <c r="C134" s="218" t="s">
        <v>148</v>
      </c>
      <c r="D134" s="218" t="s">
        <v>144</v>
      </c>
      <c r="E134" s="219" t="s">
        <v>164</v>
      </c>
      <c r="F134" s="220" t="s">
        <v>165</v>
      </c>
      <c r="G134" s="221" t="s">
        <v>166</v>
      </c>
      <c r="H134" s="222">
        <v>80.5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46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148</v>
      </c>
      <c r="AT134" s="229" t="s">
        <v>144</v>
      </c>
      <c r="AU134" s="229" t="s">
        <v>91</v>
      </c>
      <c r="AY134" s="17" t="s">
        <v>142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89</v>
      </c>
      <c r="BK134" s="230">
        <f>ROUND(I134*H134,2)</f>
        <v>0</v>
      </c>
      <c r="BL134" s="17" t="s">
        <v>148</v>
      </c>
      <c r="BM134" s="229" t="s">
        <v>290</v>
      </c>
    </row>
    <row r="135" s="13" customFormat="1">
      <c r="A135" s="13"/>
      <c r="B135" s="231"/>
      <c r="C135" s="232"/>
      <c r="D135" s="233" t="s">
        <v>150</v>
      </c>
      <c r="E135" s="234" t="s">
        <v>1</v>
      </c>
      <c r="F135" s="235" t="s">
        <v>168</v>
      </c>
      <c r="G135" s="232"/>
      <c r="H135" s="236">
        <v>80.5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150</v>
      </c>
      <c r="AU135" s="242" t="s">
        <v>91</v>
      </c>
      <c r="AV135" s="13" t="s">
        <v>91</v>
      </c>
      <c r="AW135" s="13" t="s">
        <v>36</v>
      </c>
      <c r="AX135" s="13" t="s">
        <v>89</v>
      </c>
      <c r="AY135" s="242" t="s">
        <v>142</v>
      </c>
    </row>
    <row r="136" s="2" customFormat="1" ht="21.75" customHeight="1">
      <c r="A136" s="38"/>
      <c r="B136" s="39"/>
      <c r="C136" s="218" t="s">
        <v>169</v>
      </c>
      <c r="D136" s="218" t="s">
        <v>144</v>
      </c>
      <c r="E136" s="219" t="s">
        <v>170</v>
      </c>
      <c r="F136" s="220" t="s">
        <v>171</v>
      </c>
      <c r="G136" s="221" t="s">
        <v>154</v>
      </c>
      <c r="H136" s="222">
        <v>43.380000000000003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46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148</v>
      </c>
      <c r="AT136" s="229" t="s">
        <v>144</v>
      </c>
      <c r="AU136" s="229" t="s">
        <v>91</v>
      </c>
      <c r="AY136" s="17" t="s">
        <v>142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89</v>
      </c>
      <c r="BK136" s="230">
        <f>ROUND(I136*H136,2)</f>
        <v>0</v>
      </c>
      <c r="BL136" s="17" t="s">
        <v>148</v>
      </c>
      <c r="BM136" s="229" t="s">
        <v>291</v>
      </c>
    </row>
    <row r="137" s="14" customFormat="1">
      <c r="A137" s="14"/>
      <c r="B137" s="243"/>
      <c r="C137" s="244"/>
      <c r="D137" s="233" t="s">
        <v>150</v>
      </c>
      <c r="E137" s="245" t="s">
        <v>1</v>
      </c>
      <c r="F137" s="246" t="s">
        <v>173</v>
      </c>
      <c r="G137" s="244"/>
      <c r="H137" s="245" t="s">
        <v>1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150</v>
      </c>
      <c r="AU137" s="252" t="s">
        <v>91</v>
      </c>
      <c r="AV137" s="14" t="s">
        <v>89</v>
      </c>
      <c r="AW137" s="14" t="s">
        <v>36</v>
      </c>
      <c r="AX137" s="14" t="s">
        <v>81</v>
      </c>
      <c r="AY137" s="252" t="s">
        <v>142</v>
      </c>
    </row>
    <row r="138" s="13" customFormat="1">
      <c r="A138" s="13"/>
      <c r="B138" s="231"/>
      <c r="C138" s="232"/>
      <c r="D138" s="233" t="s">
        <v>150</v>
      </c>
      <c r="E138" s="234" t="s">
        <v>1</v>
      </c>
      <c r="F138" s="235" t="s">
        <v>292</v>
      </c>
      <c r="G138" s="232"/>
      <c r="H138" s="236">
        <v>43.380000000000003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150</v>
      </c>
      <c r="AU138" s="242" t="s">
        <v>91</v>
      </c>
      <c r="AV138" s="13" t="s">
        <v>91</v>
      </c>
      <c r="AW138" s="13" t="s">
        <v>36</v>
      </c>
      <c r="AX138" s="13" t="s">
        <v>89</v>
      </c>
      <c r="AY138" s="242" t="s">
        <v>142</v>
      </c>
    </row>
    <row r="139" s="2" customFormat="1" ht="21.75" customHeight="1">
      <c r="A139" s="38"/>
      <c r="B139" s="39"/>
      <c r="C139" s="218" t="s">
        <v>175</v>
      </c>
      <c r="D139" s="218" t="s">
        <v>144</v>
      </c>
      <c r="E139" s="219" t="s">
        <v>176</v>
      </c>
      <c r="F139" s="220" t="s">
        <v>177</v>
      </c>
      <c r="G139" s="221" t="s">
        <v>154</v>
      </c>
      <c r="H139" s="222">
        <v>57.840000000000003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46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148</v>
      </c>
      <c r="AT139" s="229" t="s">
        <v>144</v>
      </c>
      <c r="AU139" s="229" t="s">
        <v>91</v>
      </c>
      <c r="AY139" s="17" t="s">
        <v>142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89</v>
      </c>
      <c r="BK139" s="230">
        <f>ROUND(I139*H139,2)</f>
        <v>0</v>
      </c>
      <c r="BL139" s="17" t="s">
        <v>148</v>
      </c>
      <c r="BM139" s="229" t="s">
        <v>293</v>
      </c>
    </row>
    <row r="140" s="14" customFormat="1">
      <c r="A140" s="14"/>
      <c r="B140" s="243"/>
      <c r="C140" s="244"/>
      <c r="D140" s="233" t="s">
        <v>150</v>
      </c>
      <c r="E140" s="245" t="s">
        <v>1</v>
      </c>
      <c r="F140" s="246" t="s">
        <v>179</v>
      </c>
      <c r="G140" s="244"/>
      <c r="H140" s="245" t="s">
        <v>1</v>
      </c>
      <c r="I140" s="247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150</v>
      </c>
      <c r="AU140" s="252" t="s">
        <v>91</v>
      </c>
      <c r="AV140" s="14" t="s">
        <v>89</v>
      </c>
      <c r="AW140" s="14" t="s">
        <v>36</v>
      </c>
      <c r="AX140" s="14" t="s">
        <v>81</v>
      </c>
      <c r="AY140" s="252" t="s">
        <v>142</v>
      </c>
    </row>
    <row r="141" s="13" customFormat="1">
      <c r="A141" s="13"/>
      <c r="B141" s="231"/>
      <c r="C141" s="232"/>
      <c r="D141" s="233" t="s">
        <v>150</v>
      </c>
      <c r="E141" s="234" t="s">
        <v>1</v>
      </c>
      <c r="F141" s="235" t="s">
        <v>294</v>
      </c>
      <c r="G141" s="232"/>
      <c r="H141" s="236">
        <v>57.840000000000003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150</v>
      </c>
      <c r="AU141" s="242" t="s">
        <v>91</v>
      </c>
      <c r="AV141" s="13" t="s">
        <v>91</v>
      </c>
      <c r="AW141" s="13" t="s">
        <v>36</v>
      </c>
      <c r="AX141" s="13" t="s">
        <v>89</v>
      </c>
      <c r="AY141" s="242" t="s">
        <v>142</v>
      </c>
    </row>
    <row r="142" s="2" customFormat="1" ht="21.75" customHeight="1">
      <c r="A142" s="38"/>
      <c r="B142" s="39"/>
      <c r="C142" s="218" t="s">
        <v>181</v>
      </c>
      <c r="D142" s="218" t="s">
        <v>144</v>
      </c>
      <c r="E142" s="219" t="s">
        <v>182</v>
      </c>
      <c r="F142" s="220" t="s">
        <v>183</v>
      </c>
      <c r="G142" s="221" t="s">
        <v>154</v>
      </c>
      <c r="H142" s="222">
        <v>43.380000000000003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46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148</v>
      </c>
      <c r="AT142" s="229" t="s">
        <v>144</v>
      </c>
      <c r="AU142" s="229" t="s">
        <v>91</v>
      </c>
      <c r="AY142" s="17" t="s">
        <v>142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89</v>
      </c>
      <c r="BK142" s="230">
        <f>ROUND(I142*H142,2)</f>
        <v>0</v>
      </c>
      <c r="BL142" s="17" t="s">
        <v>148</v>
      </c>
      <c r="BM142" s="229" t="s">
        <v>295</v>
      </c>
    </row>
    <row r="143" s="14" customFormat="1">
      <c r="A143" s="14"/>
      <c r="B143" s="243"/>
      <c r="C143" s="244"/>
      <c r="D143" s="233" t="s">
        <v>150</v>
      </c>
      <c r="E143" s="245" t="s">
        <v>1</v>
      </c>
      <c r="F143" s="246" t="s">
        <v>162</v>
      </c>
      <c r="G143" s="244"/>
      <c r="H143" s="245" t="s">
        <v>1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150</v>
      </c>
      <c r="AU143" s="252" t="s">
        <v>91</v>
      </c>
      <c r="AV143" s="14" t="s">
        <v>89</v>
      </c>
      <c r="AW143" s="14" t="s">
        <v>36</v>
      </c>
      <c r="AX143" s="14" t="s">
        <v>81</v>
      </c>
      <c r="AY143" s="252" t="s">
        <v>142</v>
      </c>
    </row>
    <row r="144" s="13" customFormat="1">
      <c r="A144" s="13"/>
      <c r="B144" s="231"/>
      <c r="C144" s="232"/>
      <c r="D144" s="233" t="s">
        <v>150</v>
      </c>
      <c r="E144" s="234" t="s">
        <v>1</v>
      </c>
      <c r="F144" s="235" t="s">
        <v>292</v>
      </c>
      <c r="G144" s="232"/>
      <c r="H144" s="236">
        <v>43.380000000000003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150</v>
      </c>
      <c r="AU144" s="242" t="s">
        <v>91</v>
      </c>
      <c r="AV144" s="13" t="s">
        <v>91</v>
      </c>
      <c r="AW144" s="13" t="s">
        <v>36</v>
      </c>
      <c r="AX144" s="13" t="s">
        <v>89</v>
      </c>
      <c r="AY144" s="242" t="s">
        <v>142</v>
      </c>
    </row>
    <row r="145" s="2" customFormat="1" ht="21.75" customHeight="1">
      <c r="A145" s="38"/>
      <c r="B145" s="39"/>
      <c r="C145" s="218" t="s">
        <v>185</v>
      </c>
      <c r="D145" s="218" t="s">
        <v>144</v>
      </c>
      <c r="E145" s="219" t="s">
        <v>186</v>
      </c>
      <c r="F145" s="220" t="s">
        <v>187</v>
      </c>
      <c r="G145" s="221" t="s">
        <v>154</v>
      </c>
      <c r="H145" s="222">
        <v>546.41999999999996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46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148</v>
      </c>
      <c r="AT145" s="229" t="s">
        <v>144</v>
      </c>
      <c r="AU145" s="229" t="s">
        <v>91</v>
      </c>
      <c r="AY145" s="17" t="s">
        <v>142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89</v>
      </c>
      <c r="BK145" s="230">
        <f>ROUND(I145*H145,2)</f>
        <v>0</v>
      </c>
      <c r="BL145" s="17" t="s">
        <v>148</v>
      </c>
      <c r="BM145" s="229" t="s">
        <v>296</v>
      </c>
    </row>
    <row r="146" s="13" customFormat="1">
      <c r="A146" s="13"/>
      <c r="B146" s="231"/>
      <c r="C146" s="232"/>
      <c r="D146" s="233" t="s">
        <v>150</v>
      </c>
      <c r="E146" s="234" t="s">
        <v>1</v>
      </c>
      <c r="F146" s="235" t="s">
        <v>297</v>
      </c>
      <c r="G146" s="232"/>
      <c r="H146" s="236">
        <v>546.41999999999996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150</v>
      </c>
      <c r="AU146" s="242" t="s">
        <v>91</v>
      </c>
      <c r="AV146" s="13" t="s">
        <v>91</v>
      </c>
      <c r="AW146" s="13" t="s">
        <v>36</v>
      </c>
      <c r="AX146" s="13" t="s">
        <v>89</v>
      </c>
      <c r="AY146" s="242" t="s">
        <v>142</v>
      </c>
    </row>
    <row r="147" s="2" customFormat="1" ht="21.75" customHeight="1">
      <c r="A147" s="38"/>
      <c r="B147" s="39"/>
      <c r="C147" s="218" t="s">
        <v>190</v>
      </c>
      <c r="D147" s="218" t="s">
        <v>144</v>
      </c>
      <c r="E147" s="219" t="s">
        <v>191</v>
      </c>
      <c r="F147" s="220" t="s">
        <v>192</v>
      </c>
      <c r="G147" s="221" t="s">
        <v>154</v>
      </c>
      <c r="H147" s="222">
        <v>289.24000000000001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46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148</v>
      </c>
      <c r="AT147" s="229" t="s">
        <v>144</v>
      </c>
      <c r="AU147" s="229" t="s">
        <v>91</v>
      </c>
      <c r="AY147" s="17" t="s">
        <v>142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89</v>
      </c>
      <c r="BK147" s="230">
        <f>ROUND(I147*H147,2)</f>
        <v>0</v>
      </c>
      <c r="BL147" s="17" t="s">
        <v>148</v>
      </c>
      <c r="BM147" s="229" t="s">
        <v>298</v>
      </c>
    </row>
    <row r="148" s="13" customFormat="1">
      <c r="A148" s="13"/>
      <c r="B148" s="231"/>
      <c r="C148" s="232"/>
      <c r="D148" s="233" t="s">
        <v>150</v>
      </c>
      <c r="E148" s="234" t="s">
        <v>1</v>
      </c>
      <c r="F148" s="235" t="s">
        <v>299</v>
      </c>
      <c r="G148" s="232"/>
      <c r="H148" s="236">
        <v>289.24000000000001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150</v>
      </c>
      <c r="AU148" s="242" t="s">
        <v>91</v>
      </c>
      <c r="AV148" s="13" t="s">
        <v>91</v>
      </c>
      <c r="AW148" s="13" t="s">
        <v>36</v>
      </c>
      <c r="AX148" s="13" t="s">
        <v>89</v>
      </c>
      <c r="AY148" s="242" t="s">
        <v>142</v>
      </c>
    </row>
    <row r="149" s="2" customFormat="1" ht="21.75" customHeight="1">
      <c r="A149" s="38"/>
      <c r="B149" s="39"/>
      <c r="C149" s="218" t="s">
        <v>195</v>
      </c>
      <c r="D149" s="218" t="s">
        <v>144</v>
      </c>
      <c r="E149" s="219" t="s">
        <v>196</v>
      </c>
      <c r="F149" s="220" t="s">
        <v>197</v>
      </c>
      <c r="G149" s="221" t="s">
        <v>154</v>
      </c>
      <c r="H149" s="222">
        <v>123.95999999999999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46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148</v>
      </c>
      <c r="AT149" s="229" t="s">
        <v>144</v>
      </c>
      <c r="AU149" s="229" t="s">
        <v>91</v>
      </c>
      <c r="AY149" s="17" t="s">
        <v>142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89</v>
      </c>
      <c r="BK149" s="230">
        <f>ROUND(I149*H149,2)</f>
        <v>0</v>
      </c>
      <c r="BL149" s="17" t="s">
        <v>148</v>
      </c>
      <c r="BM149" s="229" t="s">
        <v>300</v>
      </c>
    </row>
    <row r="150" s="13" customFormat="1">
      <c r="A150" s="13"/>
      <c r="B150" s="231"/>
      <c r="C150" s="232"/>
      <c r="D150" s="233" t="s">
        <v>150</v>
      </c>
      <c r="E150" s="234" t="s">
        <v>1</v>
      </c>
      <c r="F150" s="235" t="s">
        <v>301</v>
      </c>
      <c r="G150" s="232"/>
      <c r="H150" s="236">
        <v>123.95999999999999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150</v>
      </c>
      <c r="AU150" s="242" t="s">
        <v>91</v>
      </c>
      <c r="AV150" s="13" t="s">
        <v>91</v>
      </c>
      <c r="AW150" s="13" t="s">
        <v>36</v>
      </c>
      <c r="AX150" s="13" t="s">
        <v>89</v>
      </c>
      <c r="AY150" s="242" t="s">
        <v>142</v>
      </c>
    </row>
    <row r="151" s="12" customFormat="1" ht="22.8" customHeight="1">
      <c r="A151" s="12"/>
      <c r="B151" s="202"/>
      <c r="C151" s="203"/>
      <c r="D151" s="204" t="s">
        <v>80</v>
      </c>
      <c r="E151" s="216" t="s">
        <v>158</v>
      </c>
      <c r="F151" s="216" t="s">
        <v>200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SUM(P152:P163)</f>
        <v>0</v>
      </c>
      <c r="Q151" s="210"/>
      <c r="R151" s="211">
        <f>SUM(R152:R163)</f>
        <v>15.76812</v>
      </c>
      <c r="S151" s="210"/>
      <c r="T151" s="212">
        <f>SUM(T152:T163)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89</v>
      </c>
      <c r="AT151" s="214" t="s">
        <v>80</v>
      </c>
      <c r="AU151" s="214" t="s">
        <v>89</v>
      </c>
      <c r="AY151" s="213" t="s">
        <v>142</v>
      </c>
      <c r="BK151" s="215">
        <f>SUM(BK152:BK163)</f>
        <v>0</v>
      </c>
    </row>
    <row r="152" s="2" customFormat="1" ht="16.5" customHeight="1">
      <c r="A152" s="38"/>
      <c r="B152" s="39"/>
      <c r="C152" s="218" t="s">
        <v>201</v>
      </c>
      <c r="D152" s="218" t="s">
        <v>144</v>
      </c>
      <c r="E152" s="219" t="s">
        <v>202</v>
      </c>
      <c r="F152" s="220" t="s">
        <v>203</v>
      </c>
      <c r="G152" s="221" t="s">
        <v>204</v>
      </c>
      <c r="H152" s="222">
        <v>88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46</v>
      </c>
      <c r="O152" s="91"/>
      <c r="P152" s="227">
        <f>O152*H152</f>
        <v>0</v>
      </c>
      <c r="Q152" s="227">
        <v>0.17488999999999999</v>
      </c>
      <c r="R152" s="227">
        <f>Q152*H152</f>
        <v>15.390319999999999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148</v>
      </c>
      <c r="AT152" s="229" t="s">
        <v>144</v>
      </c>
      <c r="AU152" s="229" t="s">
        <v>91</v>
      </c>
      <c r="AY152" s="17" t="s">
        <v>142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89</v>
      </c>
      <c r="BK152" s="230">
        <f>ROUND(I152*H152,2)</f>
        <v>0</v>
      </c>
      <c r="BL152" s="17" t="s">
        <v>148</v>
      </c>
      <c r="BM152" s="229" t="s">
        <v>302</v>
      </c>
    </row>
    <row r="153" s="2" customFormat="1" ht="16.5" customHeight="1">
      <c r="A153" s="38"/>
      <c r="B153" s="39"/>
      <c r="C153" s="253" t="s">
        <v>206</v>
      </c>
      <c r="D153" s="253" t="s">
        <v>207</v>
      </c>
      <c r="E153" s="254" t="s">
        <v>208</v>
      </c>
      <c r="F153" s="255" t="s">
        <v>209</v>
      </c>
      <c r="G153" s="256" t="s">
        <v>204</v>
      </c>
      <c r="H153" s="257">
        <v>6</v>
      </c>
      <c r="I153" s="258"/>
      <c r="J153" s="259">
        <f>ROUND(I153*H153,2)</f>
        <v>0</v>
      </c>
      <c r="K153" s="255" t="s">
        <v>1</v>
      </c>
      <c r="L153" s="260"/>
      <c r="M153" s="261" t="s">
        <v>1</v>
      </c>
      <c r="N153" s="262" t="s">
        <v>46</v>
      </c>
      <c r="O153" s="91"/>
      <c r="P153" s="227">
        <f>O153*H153</f>
        <v>0</v>
      </c>
      <c r="Q153" s="227">
        <v>0.0043</v>
      </c>
      <c r="R153" s="227">
        <f>Q153*H153</f>
        <v>0.0258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185</v>
      </c>
      <c r="AT153" s="229" t="s">
        <v>207</v>
      </c>
      <c r="AU153" s="229" t="s">
        <v>91</v>
      </c>
      <c r="AY153" s="17" t="s">
        <v>142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89</v>
      </c>
      <c r="BK153" s="230">
        <f>ROUND(I153*H153,2)</f>
        <v>0</v>
      </c>
      <c r="BL153" s="17" t="s">
        <v>148</v>
      </c>
      <c r="BM153" s="229" t="s">
        <v>303</v>
      </c>
    </row>
    <row r="154" s="2" customFormat="1" ht="16.5" customHeight="1">
      <c r="A154" s="38"/>
      <c r="B154" s="39"/>
      <c r="C154" s="253" t="s">
        <v>211</v>
      </c>
      <c r="D154" s="253" t="s">
        <v>207</v>
      </c>
      <c r="E154" s="254" t="s">
        <v>212</v>
      </c>
      <c r="F154" s="255" t="s">
        <v>213</v>
      </c>
      <c r="G154" s="256" t="s">
        <v>204</v>
      </c>
      <c r="H154" s="257">
        <v>70</v>
      </c>
      <c r="I154" s="258"/>
      <c r="J154" s="259">
        <f>ROUND(I154*H154,2)</f>
        <v>0</v>
      </c>
      <c r="K154" s="255" t="s">
        <v>1</v>
      </c>
      <c r="L154" s="260"/>
      <c r="M154" s="261" t="s">
        <v>1</v>
      </c>
      <c r="N154" s="262" t="s">
        <v>46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214</v>
      </c>
      <c r="AT154" s="229" t="s">
        <v>207</v>
      </c>
      <c r="AU154" s="229" t="s">
        <v>91</v>
      </c>
      <c r="AY154" s="17" t="s">
        <v>142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89</v>
      </c>
      <c r="BK154" s="230">
        <f>ROUND(I154*H154,2)</f>
        <v>0</v>
      </c>
      <c r="BL154" s="17" t="s">
        <v>214</v>
      </c>
      <c r="BM154" s="229" t="s">
        <v>304</v>
      </c>
    </row>
    <row r="155" s="2" customFormat="1" ht="16.5" customHeight="1">
      <c r="A155" s="38"/>
      <c r="B155" s="39"/>
      <c r="C155" s="253" t="s">
        <v>216</v>
      </c>
      <c r="D155" s="253" t="s">
        <v>207</v>
      </c>
      <c r="E155" s="254" t="s">
        <v>217</v>
      </c>
      <c r="F155" s="255" t="s">
        <v>218</v>
      </c>
      <c r="G155" s="256" t="s">
        <v>204</v>
      </c>
      <c r="H155" s="257">
        <v>12</v>
      </c>
      <c r="I155" s="258"/>
      <c r="J155" s="259">
        <f>ROUND(I155*H155,2)</f>
        <v>0</v>
      </c>
      <c r="K155" s="255" t="s">
        <v>1</v>
      </c>
      <c r="L155" s="260"/>
      <c r="M155" s="261" t="s">
        <v>1</v>
      </c>
      <c r="N155" s="262" t="s">
        <v>46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214</v>
      </c>
      <c r="AT155" s="229" t="s">
        <v>207</v>
      </c>
      <c r="AU155" s="229" t="s">
        <v>91</v>
      </c>
      <c r="AY155" s="17" t="s">
        <v>142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89</v>
      </c>
      <c r="BK155" s="230">
        <f>ROUND(I155*H155,2)</f>
        <v>0</v>
      </c>
      <c r="BL155" s="17" t="s">
        <v>214</v>
      </c>
      <c r="BM155" s="229" t="s">
        <v>305</v>
      </c>
    </row>
    <row r="156" s="2" customFormat="1" ht="16.5" customHeight="1">
      <c r="A156" s="38"/>
      <c r="B156" s="39"/>
      <c r="C156" s="218" t="s">
        <v>8</v>
      </c>
      <c r="D156" s="218" t="s">
        <v>144</v>
      </c>
      <c r="E156" s="219" t="s">
        <v>220</v>
      </c>
      <c r="F156" s="220" t="s">
        <v>221</v>
      </c>
      <c r="G156" s="221" t="s">
        <v>204</v>
      </c>
      <c r="H156" s="222">
        <v>5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46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148</v>
      </c>
      <c r="AT156" s="229" t="s">
        <v>144</v>
      </c>
      <c r="AU156" s="229" t="s">
        <v>91</v>
      </c>
      <c r="AY156" s="17" t="s">
        <v>142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89</v>
      </c>
      <c r="BK156" s="230">
        <f>ROUND(I156*H156,2)</f>
        <v>0</v>
      </c>
      <c r="BL156" s="17" t="s">
        <v>148</v>
      </c>
      <c r="BM156" s="229" t="s">
        <v>306</v>
      </c>
    </row>
    <row r="157" s="2" customFormat="1" ht="16.5" customHeight="1">
      <c r="A157" s="38"/>
      <c r="B157" s="39"/>
      <c r="C157" s="253" t="s">
        <v>223</v>
      </c>
      <c r="D157" s="253" t="s">
        <v>207</v>
      </c>
      <c r="E157" s="254" t="s">
        <v>224</v>
      </c>
      <c r="F157" s="255" t="s">
        <v>225</v>
      </c>
      <c r="G157" s="256" t="s">
        <v>204</v>
      </c>
      <c r="H157" s="257">
        <v>5</v>
      </c>
      <c r="I157" s="258"/>
      <c r="J157" s="259">
        <f>ROUND(I157*H157,2)</f>
        <v>0</v>
      </c>
      <c r="K157" s="255" t="s">
        <v>1</v>
      </c>
      <c r="L157" s="260"/>
      <c r="M157" s="261" t="s">
        <v>1</v>
      </c>
      <c r="N157" s="262" t="s">
        <v>46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214</v>
      </c>
      <c r="AT157" s="229" t="s">
        <v>207</v>
      </c>
      <c r="AU157" s="229" t="s">
        <v>91</v>
      </c>
      <c r="AY157" s="17" t="s">
        <v>142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89</v>
      </c>
      <c r="BK157" s="230">
        <f>ROUND(I157*H157,2)</f>
        <v>0</v>
      </c>
      <c r="BL157" s="17" t="s">
        <v>214</v>
      </c>
      <c r="BM157" s="229" t="s">
        <v>307</v>
      </c>
    </row>
    <row r="158" s="2" customFormat="1" ht="16.5" customHeight="1">
      <c r="A158" s="38"/>
      <c r="B158" s="39"/>
      <c r="C158" s="218" t="s">
        <v>228</v>
      </c>
      <c r="D158" s="218" t="s">
        <v>144</v>
      </c>
      <c r="E158" s="219" t="s">
        <v>308</v>
      </c>
      <c r="F158" s="220" t="s">
        <v>309</v>
      </c>
      <c r="G158" s="221" t="s">
        <v>204</v>
      </c>
      <c r="H158" s="222">
        <v>1</v>
      </c>
      <c r="I158" s="223"/>
      <c r="J158" s="224">
        <f>ROUND(I158*H158,2)</f>
        <v>0</v>
      </c>
      <c r="K158" s="220" t="s">
        <v>310</v>
      </c>
      <c r="L158" s="44"/>
      <c r="M158" s="225" t="s">
        <v>1</v>
      </c>
      <c r="N158" s="226" t="s">
        <v>46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148</v>
      </c>
      <c r="AT158" s="229" t="s">
        <v>144</v>
      </c>
      <c r="AU158" s="229" t="s">
        <v>91</v>
      </c>
      <c r="AY158" s="17" t="s">
        <v>142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89</v>
      </c>
      <c r="BK158" s="230">
        <f>ROUND(I158*H158,2)</f>
        <v>0</v>
      </c>
      <c r="BL158" s="17" t="s">
        <v>148</v>
      </c>
      <c r="BM158" s="229" t="s">
        <v>311</v>
      </c>
    </row>
    <row r="159" s="2" customFormat="1">
      <c r="A159" s="38"/>
      <c r="B159" s="39"/>
      <c r="C159" s="40"/>
      <c r="D159" s="268" t="s">
        <v>312</v>
      </c>
      <c r="E159" s="40"/>
      <c r="F159" s="269" t="s">
        <v>313</v>
      </c>
      <c r="G159" s="40"/>
      <c r="H159" s="40"/>
      <c r="I159" s="270"/>
      <c r="J159" s="40"/>
      <c r="K159" s="40"/>
      <c r="L159" s="44"/>
      <c r="M159" s="271"/>
      <c r="N159" s="272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312</v>
      </c>
      <c r="AU159" s="17" t="s">
        <v>91</v>
      </c>
    </row>
    <row r="160" s="2" customFormat="1" ht="16.5" customHeight="1">
      <c r="A160" s="38"/>
      <c r="B160" s="39"/>
      <c r="C160" s="253" t="s">
        <v>232</v>
      </c>
      <c r="D160" s="253" t="s">
        <v>207</v>
      </c>
      <c r="E160" s="254" t="s">
        <v>314</v>
      </c>
      <c r="F160" s="255" t="s">
        <v>315</v>
      </c>
      <c r="G160" s="256" t="s">
        <v>204</v>
      </c>
      <c r="H160" s="257">
        <v>1</v>
      </c>
      <c r="I160" s="258"/>
      <c r="J160" s="259">
        <f>ROUND(I160*H160,2)</f>
        <v>0</v>
      </c>
      <c r="K160" s="255" t="s">
        <v>1</v>
      </c>
      <c r="L160" s="260"/>
      <c r="M160" s="261" t="s">
        <v>1</v>
      </c>
      <c r="N160" s="262" t="s">
        <v>46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214</v>
      </c>
      <c r="AT160" s="229" t="s">
        <v>207</v>
      </c>
      <c r="AU160" s="229" t="s">
        <v>91</v>
      </c>
      <c r="AY160" s="17" t="s">
        <v>142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89</v>
      </c>
      <c r="BK160" s="230">
        <f>ROUND(I160*H160,2)</f>
        <v>0</v>
      </c>
      <c r="BL160" s="17" t="s">
        <v>214</v>
      </c>
      <c r="BM160" s="229" t="s">
        <v>316</v>
      </c>
    </row>
    <row r="161" s="13" customFormat="1">
      <c r="A161" s="13"/>
      <c r="B161" s="231"/>
      <c r="C161" s="232"/>
      <c r="D161" s="233" t="s">
        <v>150</v>
      </c>
      <c r="E161" s="234" t="s">
        <v>1</v>
      </c>
      <c r="F161" s="235" t="s">
        <v>317</v>
      </c>
      <c r="G161" s="232"/>
      <c r="H161" s="236">
        <v>1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150</v>
      </c>
      <c r="AU161" s="242" t="s">
        <v>91</v>
      </c>
      <c r="AV161" s="13" t="s">
        <v>91</v>
      </c>
      <c r="AW161" s="13" t="s">
        <v>36</v>
      </c>
      <c r="AX161" s="13" t="s">
        <v>89</v>
      </c>
      <c r="AY161" s="242" t="s">
        <v>142</v>
      </c>
    </row>
    <row r="162" s="2" customFormat="1" ht="16.5" customHeight="1">
      <c r="A162" s="38"/>
      <c r="B162" s="39"/>
      <c r="C162" s="218" t="s">
        <v>238</v>
      </c>
      <c r="D162" s="218" t="s">
        <v>144</v>
      </c>
      <c r="E162" s="219" t="s">
        <v>229</v>
      </c>
      <c r="F162" s="220" t="s">
        <v>230</v>
      </c>
      <c r="G162" s="221" t="s">
        <v>166</v>
      </c>
      <c r="H162" s="222">
        <v>220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46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148</v>
      </c>
      <c r="AT162" s="229" t="s">
        <v>144</v>
      </c>
      <c r="AU162" s="229" t="s">
        <v>91</v>
      </c>
      <c r="AY162" s="17" t="s">
        <v>142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89</v>
      </c>
      <c r="BK162" s="230">
        <f>ROUND(I162*H162,2)</f>
        <v>0</v>
      </c>
      <c r="BL162" s="17" t="s">
        <v>148</v>
      </c>
      <c r="BM162" s="229" t="s">
        <v>318</v>
      </c>
    </row>
    <row r="163" s="2" customFormat="1" ht="16.5" customHeight="1">
      <c r="A163" s="38"/>
      <c r="B163" s="39"/>
      <c r="C163" s="253" t="s">
        <v>245</v>
      </c>
      <c r="D163" s="253" t="s">
        <v>207</v>
      </c>
      <c r="E163" s="254" t="s">
        <v>233</v>
      </c>
      <c r="F163" s="255" t="s">
        <v>234</v>
      </c>
      <c r="G163" s="256" t="s">
        <v>166</v>
      </c>
      <c r="H163" s="257">
        <v>220</v>
      </c>
      <c r="I163" s="258"/>
      <c r="J163" s="259">
        <f>ROUND(I163*H163,2)</f>
        <v>0</v>
      </c>
      <c r="K163" s="255" t="s">
        <v>1</v>
      </c>
      <c r="L163" s="260"/>
      <c r="M163" s="261" t="s">
        <v>1</v>
      </c>
      <c r="N163" s="262" t="s">
        <v>46</v>
      </c>
      <c r="O163" s="91"/>
      <c r="P163" s="227">
        <f>O163*H163</f>
        <v>0</v>
      </c>
      <c r="Q163" s="227">
        <v>0.0016000000000000001</v>
      </c>
      <c r="R163" s="227">
        <f>Q163*H163</f>
        <v>0.35200000000000004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214</v>
      </c>
      <c r="AT163" s="229" t="s">
        <v>207</v>
      </c>
      <c r="AU163" s="229" t="s">
        <v>91</v>
      </c>
      <c r="AY163" s="17" t="s">
        <v>142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89</v>
      </c>
      <c r="BK163" s="230">
        <f>ROUND(I163*H163,2)</f>
        <v>0</v>
      </c>
      <c r="BL163" s="17" t="s">
        <v>214</v>
      </c>
      <c r="BM163" s="229" t="s">
        <v>319</v>
      </c>
    </row>
    <row r="164" s="12" customFormat="1" ht="22.8" customHeight="1">
      <c r="A164" s="12"/>
      <c r="B164" s="202"/>
      <c r="C164" s="203"/>
      <c r="D164" s="204" t="s">
        <v>80</v>
      </c>
      <c r="E164" s="216" t="s">
        <v>190</v>
      </c>
      <c r="F164" s="216" t="s">
        <v>237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SUM(P165:P166)</f>
        <v>0</v>
      </c>
      <c r="Q164" s="210"/>
      <c r="R164" s="211">
        <f>SUM(R165:R166)</f>
        <v>0</v>
      </c>
      <c r="S164" s="210"/>
      <c r="T164" s="212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89</v>
      </c>
      <c r="AT164" s="214" t="s">
        <v>80</v>
      </c>
      <c r="AU164" s="214" t="s">
        <v>89</v>
      </c>
      <c r="AY164" s="213" t="s">
        <v>142</v>
      </c>
      <c r="BK164" s="215">
        <f>SUM(BK165:BK166)</f>
        <v>0</v>
      </c>
    </row>
    <row r="165" s="2" customFormat="1" ht="16.5" customHeight="1">
      <c r="A165" s="38"/>
      <c r="B165" s="39"/>
      <c r="C165" s="218" t="s">
        <v>7</v>
      </c>
      <c r="D165" s="218" t="s">
        <v>144</v>
      </c>
      <c r="E165" s="219" t="s">
        <v>320</v>
      </c>
      <c r="F165" s="220" t="s">
        <v>321</v>
      </c>
      <c r="G165" s="221" t="s">
        <v>241</v>
      </c>
      <c r="H165" s="222">
        <v>1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46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148</v>
      </c>
      <c r="AT165" s="229" t="s">
        <v>144</v>
      </c>
      <c r="AU165" s="229" t="s">
        <v>91</v>
      </c>
      <c r="AY165" s="17" t="s">
        <v>142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89</v>
      </c>
      <c r="BK165" s="230">
        <f>ROUND(I165*H165,2)</f>
        <v>0</v>
      </c>
      <c r="BL165" s="17" t="s">
        <v>148</v>
      </c>
      <c r="BM165" s="229" t="s">
        <v>322</v>
      </c>
    </row>
    <row r="166" s="2" customFormat="1" ht="16.5" customHeight="1">
      <c r="A166" s="38"/>
      <c r="B166" s="39"/>
      <c r="C166" s="218" t="s">
        <v>253</v>
      </c>
      <c r="D166" s="218" t="s">
        <v>144</v>
      </c>
      <c r="E166" s="219" t="s">
        <v>323</v>
      </c>
      <c r="F166" s="220" t="s">
        <v>324</v>
      </c>
      <c r="G166" s="221" t="s">
        <v>241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46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148</v>
      </c>
      <c r="AT166" s="229" t="s">
        <v>144</v>
      </c>
      <c r="AU166" s="229" t="s">
        <v>91</v>
      </c>
      <c r="AY166" s="17" t="s">
        <v>142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89</v>
      </c>
      <c r="BK166" s="230">
        <f>ROUND(I166*H166,2)</f>
        <v>0</v>
      </c>
      <c r="BL166" s="17" t="s">
        <v>148</v>
      </c>
      <c r="BM166" s="229" t="s">
        <v>325</v>
      </c>
    </row>
    <row r="167" s="12" customFormat="1" ht="22.8" customHeight="1">
      <c r="A167" s="12"/>
      <c r="B167" s="202"/>
      <c r="C167" s="203"/>
      <c r="D167" s="204" t="s">
        <v>80</v>
      </c>
      <c r="E167" s="216" t="s">
        <v>273</v>
      </c>
      <c r="F167" s="216" t="s">
        <v>274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P168</f>
        <v>0</v>
      </c>
      <c r="Q167" s="210"/>
      <c r="R167" s="211">
        <f>R168</f>
        <v>0</v>
      </c>
      <c r="S167" s="210"/>
      <c r="T167" s="212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89</v>
      </c>
      <c r="AT167" s="214" t="s">
        <v>80</v>
      </c>
      <c r="AU167" s="214" t="s">
        <v>89</v>
      </c>
      <c r="AY167" s="213" t="s">
        <v>142</v>
      </c>
      <c r="BK167" s="215">
        <f>BK168</f>
        <v>0</v>
      </c>
    </row>
    <row r="168" s="2" customFormat="1" ht="21.75" customHeight="1">
      <c r="A168" s="38"/>
      <c r="B168" s="39"/>
      <c r="C168" s="218" t="s">
        <v>259</v>
      </c>
      <c r="D168" s="218" t="s">
        <v>144</v>
      </c>
      <c r="E168" s="219" t="s">
        <v>276</v>
      </c>
      <c r="F168" s="220" t="s">
        <v>277</v>
      </c>
      <c r="G168" s="221" t="s">
        <v>262</v>
      </c>
      <c r="H168" s="222">
        <v>15.416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46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148</v>
      </c>
      <c r="AT168" s="229" t="s">
        <v>144</v>
      </c>
      <c r="AU168" s="229" t="s">
        <v>91</v>
      </c>
      <c r="AY168" s="17" t="s">
        <v>142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89</v>
      </c>
      <c r="BK168" s="230">
        <f>ROUND(I168*H168,2)</f>
        <v>0</v>
      </c>
      <c r="BL168" s="17" t="s">
        <v>148</v>
      </c>
      <c r="BM168" s="229" t="s">
        <v>326</v>
      </c>
    </row>
    <row r="169" s="12" customFormat="1" ht="25.92" customHeight="1">
      <c r="A169" s="12"/>
      <c r="B169" s="202"/>
      <c r="C169" s="203"/>
      <c r="D169" s="204" t="s">
        <v>80</v>
      </c>
      <c r="E169" s="205" t="s">
        <v>207</v>
      </c>
      <c r="F169" s="205" t="s">
        <v>327</v>
      </c>
      <c r="G169" s="203"/>
      <c r="H169" s="203"/>
      <c r="I169" s="206"/>
      <c r="J169" s="207">
        <f>BK169</f>
        <v>0</v>
      </c>
      <c r="K169" s="203"/>
      <c r="L169" s="208"/>
      <c r="M169" s="209"/>
      <c r="N169" s="210"/>
      <c r="O169" s="210"/>
      <c r="P169" s="211">
        <f>P170</f>
        <v>0</v>
      </c>
      <c r="Q169" s="210"/>
      <c r="R169" s="211">
        <f>R170</f>
        <v>0.011592</v>
      </c>
      <c r="S169" s="210"/>
      <c r="T169" s="212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158</v>
      </c>
      <c r="AT169" s="214" t="s">
        <v>80</v>
      </c>
      <c r="AU169" s="214" t="s">
        <v>81</v>
      </c>
      <c r="AY169" s="213" t="s">
        <v>142</v>
      </c>
      <c r="BK169" s="215">
        <f>BK170</f>
        <v>0</v>
      </c>
    </row>
    <row r="170" s="12" customFormat="1" ht="22.8" customHeight="1">
      <c r="A170" s="12"/>
      <c r="B170" s="202"/>
      <c r="C170" s="203"/>
      <c r="D170" s="204" t="s">
        <v>80</v>
      </c>
      <c r="E170" s="216" t="s">
        <v>328</v>
      </c>
      <c r="F170" s="216" t="s">
        <v>329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SUM(P171:P174)</f>
        <v>0</v>
      </c>
      <c r="Q170" s="210"/>
      <c r="R170" s="211">
        <f>SUM(R171:R174)</f>
        <v>0.011592</v>
      </c>
      <c r="S170" s="210"/>
      <c r="T170" s="212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158</v>
      </c>
      <c r="AT170" s="214" t="s">
        <v>80</v>
      </c>
      <c r="AU170" s="214" t="s">
        <v>89</v>
      </c>
      <c r="AY170" s="213" t="s">
        <v>142</v>
      </c>
      <c r="BK170" s="215">
        <f>SUM(BK171:BK174)</f>
        <v>0</v>
      </c>
    </row>
    <row r="171" s="2" customFormat="1" ht="21.75" customHeight="1">
      <c r="A171" s="38"/>
      <c r="B171" s="39"/>
      <c r="C171" s="218" t="s">
        <v>264</v>
      </c>
      <c r="D171" s="218" t="s">
        <v>144</v>
      </c>
      <c r="E171" s="219" t="s">
        <v>330</v>
      </c>
      <c r="F171" s="220" t="s">
        <v>331</v>
      </c>
      <c r="G171" s="221" t="s">
        <v>166</v>
      </c>
      <c r="H171" s="222">
        <v>16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46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332</v>
      </c>
      <c r="AT171" s="229" t="s">
        <v>144</v>
      </c>
      <c r="AU171" s="229" t="s">
        <v>91</v>
      </c>
      <c r="AY171" s="17" t="s">
        <v>142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89</v>
      </c>
      <c r="BK171" s="230">
        <f>ROUND(I171*H171,2)</f>
        <v>0</v>
      </c>
      <c r="BL171" s="17" t="s">
        <v>332</v>
      </c>
      <c r="BM171" s="229" t="s">
        <v>333</v>
      </c>
    </row>
    <row r="172" s="13" customFormat="1">
      <c r="A172" s="13"/>
      <c r="B172" s="231"/>
      <c r="C172" s="232"/>
      <c r="D172" s="233" t="s">
        <v>150</v>
      </c>
      <c r="E172" s="234" t="s">
        <v>1</v>
      </c>
      <c r="F172" s="235" t="s">
        <v>334</v>
      </c>
      <c r="G172" s="232"/>
      <c r="H172" s="236">
        <v>16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150</v>
      </c>
      <c r="AU172" s="242" t="s">
        <v>91</v>
      </c>
      <c r="AV172" s="13" t="s">
        <v>91</v>
      </c>
      <c r="AW172" s="13" t="s">
        <v>36</v>
      </c>
      <c r="AX172" s="13" t="s">
        <v>89</v>
      </c>
      <c r="AY172" s="242" t="s">
        <v>142</v>
      </c>
    </row>
    <row r="173" s="2" customFormat="1" ht="16.5" customHeight="1">
      <c r="A173" s="38"/>
      <c r="B173" s="39"/>
      <c r="C173" s="253" t="s">
        <v>269</v>
      </c>
      <c r="D173" s="253" t="s">
        <v>207</v>
      </c>
      <c r="E173" s="254" t="s">
        <v>335</v>
      </c>
      <c r="F173" s="255" t="s">
        <v>336</v>
      </c>
      <c r="G173" s="256" t="s">
        <v>166</v>
      </c>
      <c r="H173" s="257">
        <v>16.800000000000001</v>
      </c>
      <c r="I173" s="258"/>
      <c r="J173" s="259">
        <f>ROUND(I173*H173,2)</f>
        <v>0</v>
      </c>
      <c r="K173" s="255" t="s">
        <v>1</v>
      </c>
      <c r="L173" s="260"/>
      <c r="M173" s="261" t="s">
        <v>1</v>
      </c>
      <c r="N173" s="262" t="s">
        <v>46</v>
      </c>
      <c r="O173" s="91"/>
      <c r="P173" s="227">
        <f>O173*H173</f>
        <v>0</v>
      </c>
      <c r="Q173" s="227">
        <v>0.00068999999999999997</v>
      </c>
      <c r="R173" s="227">
        <f>Q173*H173</f>
        <v>0.011592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214</v>
      </c>
      <c r="AT173" s="229" t="s">
        <v>207</v>
      </c>
      <c r="AU173" s="229" t="s">
        <v>91</v>
      </c>
      <c r="AY173" s="17" t="s">
        <v>142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89</v>
      </c>
      <c r="BK173" s="230">
        <f>ROUND(I173*H173,2)</f>
        <v>0</v>
      </c>
      <c r="BL173" s="17" t="s">
        <v>214</v>
      </c>
      <c r="BM173" s="229" t="s">
        <v>337</v>
      </c>
    </row>
    <row r="174" s="13" customFormat="1">
      <c r="A174" s="13"/>
      <c r="B174" s="231"/>
      <c r="C174" s="232"/>
      <c r="D174" s="233" t="s">
        <v>150</v>
      </c>
      <c r="E174" s="234" t="s">
        <v>1</v>
      </c>
      <c r="F174" s="235" t="s">
        <v>338</v>
      </c>
      <c r="G174" s="232"/>
      <c r="H174" s="236">
        <v>16.800000000000001</v>
      </c>
      <c r="I174" s="237"/>
      <c r="J174" s="232"/>
      <c r="K174" s="232"/>
      <c r="L174" s="238"/>
      <c r="M174" s="273"/>
      <c r="N174" s="274"/>
      <c r="O174" s="274"/>
      <c r="P174" s="274"/>
      <c r="Q174" s="274"/>
      <c r="R174" s="274"/>
      <c r="S174" s="274"/>
      <c r="T174" s="27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150</v>
      </c>
      <c r="AU174" s="242" t="s">
        <v>91</v>
      </c>
      <c r="AV174" s="13" t="s">
        <v>91</v>
      </c>
      <c r="AW174" s="13" t="s">
        <v>36</v>
      </c>
      <c r="AX174" s="13" t="s">
        <v>89</v>
      </c>
      <c r="AY174" s="242" t="s">
        <v>142</v>
      </c>
    </row>
    <row r="175" s="2" customFormat="1" ht="6.96" customHeight="1">
      <c r="A175" s="38"/>
      <c r="B175" s="66"/>
      <c r="C175" s="67"/>
      <c r="D175" s="67"/>
      <c r="E175" s="67"/>
      <c r="F175" s="67"/>
      <c r="G175" s="67"/>
      <c r="H175" s="67"/>
      <c r="I175" s="67"/>
      <c r="J175" s="67"/>
      <c r="K175" s="67"/>
      <c r="L175" s="44"/>
      <c r="M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</sheetData>
  <sheetProtection sheet="1" autoFilter="0" formatColumns="0" formatRows="0" objects="1" scenarios="1" spinCount="100000" saltValue="AddkviesC6awU7R1Tni86tulMqbuyxVkGmCEaX2WRKyF2gnHo/rBa3oCQo3Ta6fiSuMYZYJppScxBxK8J79nGQ==" hashValue="Ad5bTMb4+W+0QZEoawAg/La4FQVdy0jGR1JeIiRj+YWcZmgUL8j1qur8rD1m+gU+Tn1FpfwmVBkZD0/qqCbXmg==" algorithmName="SHA-512" password="CC35"/>
  <autoFilter ref="C122:K17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59" r:id="rId1" display="https://podminky.urs.cz/item/CS_URS_2022_01/34810126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Průmyslová zóna IV – Cyklotrasa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ROUND((SUM(BE123:BE213)),  2)</f>
        <v>0</v>
      </c>
      <c r="G33" s="38"/>
      <c r="H33" s="38"/>
      <c r="I33" s="155">
        <v>0.20999999999999999</v>
      </c>
      <c r="J33" s="154">
        <f>ROUND(((SUM(BE123:BE213))*I33),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ROUND((SUM(BF123:BF213)),  2)</f>
        <v>0</v>
      </c>
      <c r="G34" s="38"/>
      <c r="H34" s="38"/>
      <c r="I34" s="155">
        <v>0.14999999999999999</v>
      </c>
      <c r="J34" s="154">
        <f>ROUND(((SUM(BF123:BF213))*I34),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ROUND((SUM(BG123:BG213)),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ROUND((SUM(BH123:BH213)),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ROUND((SUM(BI123:BI213)),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Průmyslová zóna IV – Cyklotrasa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Účelová komunikace - km 0,000 - 0,600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Šumperk</v>
      </c>
      <c r="G89" s="40"/>
      <c r="H89" s="40"/>
      <c r="I89" s="32" t="s">
        <v>22</v>
      </c>
      <c r="J89" s="79" t="str">
        <f>IF(J12="","",J12)</f>
        <v>18. 10. 2021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Šumperk</v>
      </c>
      <c r="G91" s="40"/>
      <c r="H91" s="40"/>
      <c r="I91" s="32" t="s">
        <v>32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340</v>
      </c>
      <c r="E99" s="188"/>
      <c r="F99" s="188"/>
      <c r="G99" s="188"/>
      <c r="H99" s="188"/>
      <c r="I99" s="188"/>
      <c r="J99" s="189">
        <f>J152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341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342</v>
      </c>
      <c r="E101" s="188"/>
      <c r="F101" s="188"/>
      <c r="G101" s="188"/>
      <c r="H101" s="188"/>
      <c r="I101" s="188"/>
      <c r="J101" s="189">
        <f>J160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124</v>
      </c>
      <c r="E102" s="188"/>
      <c r="F102" s="188"/>
      <c r="G102" s="188"/>
      <c r="H102" s="188"/>
      <c r="I102" s="188"/>
      <c r="J102" s="189">
        <f>J195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126</v>
      </c>
      <c r="E103" s="188"/>
      <c r="F103" s="188"/>
      <c r="G103" s="188"/>
      <c r="H103" s="188"/>
      <c r="I103" s="188"/>
      <c r="J103" s="189">
        <f>J212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Průmyslová zóna IV – Cyklotrasa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101 - Účelová komunikace - km 0,000 - 0,600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Šumperk</v>
      </c>
      <c r="G117" s="40"/>
      <c r="H117" s="40"/>
      <c r="I117" s="32" t="s">
        <v>22</v>
      </c>
      <c r="J117" s="79" t="str">
        <f>IF(J12="","",J12)</f>
        <v>18. 10. 2021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54.45" customHeight="1">
      <c r="A119" s="38"/>
      <c r="B119" s="39"/>
      <c r="C119" s="32" t="s">
        <v>24</v>
      </c>
      <c r="D119" s="40"/>
      <c r="E119" s="40"/>
      <c r="F119" s="27" t="str">
        <f>E15</f>
        <v>Město Šumperk</v>
      </c>
      <c r="G119" s="40"/>
      <c r="H119" s="40"/>
      <c r="I119" s="32" t="s">
        <v>32</v>
      </c>
      <c r="J119" s="36" t="str">
        <f>E21</f>
        <v>TERRA-POZEMKOVÉ ÚPRAVY s.r.o. Šumperk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37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128</v>
      </c>
      <c r="D122" s="194" t="s">
        <v>66</v>
      </c>
      <c r="E122" s="194" t="s">
        <v>62</v>
      </c>
      <c r="F122" s="194" t="s">
        <v>63</v>
      </c>
      <c r="G122" s="194" t="s">
        <v>129</v>
      </c>
      <c r="H122" s="194" t="s">
        <v>130</v>
      </c>
      <c r="I122" s="194" t="s">
        <v>131</v>
      </c>
      <c r="J122" s="194" t="s">
        <v>118</v>
      </c>
      <c r="K122" s="195" t="s">
        <v>132</v>
      </c>
      <c r="L122" s="196"/>
      <c r="M122" s="100" t="s">
        <v>1</v>
      </c>
      <c r="N122" s="101" t="s">
        <v>45</v>
      </c>
      <c r="O122" s="101" t="s">
        <v>133</v>
      </c>
      <c r="P122" s="101" t="s">
        <v>134</v>
      </c>
      <c r="Q122" s="101" t="s">
        <v>135</v>
      </c>
      <c r="R122" s="101" t="s">
        <v>136</v>
      </c>
      <c r="S122" s="101" t="s">
        <v>137</v>
      </c>
      <c r="T122" s="102" t="s">
        <v>138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139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442.7559</v>
      </c>
      <c r="S123" s="104"/>
      <c r="T123" s="200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80</v>
      </c>
      <c r="AU123" s="17" t="s">
        <v>120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80</v>
      </c>
      <c r="E124" s="205" t="s">
        <v>140</v>
      </c>
      <c r="F124" s="205" t="s">
        <v>141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P125+P152+P157+P160+P195+P212</f>
        <v>0</v>
      </c>
      <c r="Q124" s="210"/>
      <c r="R124" s="211">
        <f>R125+R152+R157+R160+R195+R212</f>
        <v>442.7559</v>
      </c>
      <c r="S124" s="210"/>
      <c r="T124" s="212">
        <f>T125+T152+T157+T160+T195+T212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89</v>
      </c>
      <c r="AT124" s="214" t="s">
        <v>80</v>
      </c>
      <c r="AU124" s="214" t="s">
        <v>81</v>
      </c>
      <c r="AY124" s="213" t="s">
        <v>142</v>
      </c>
      <c r="BK124" s="215">
        <f>BK125+BK152+BK157+BK160+BK195+BK212</f>
        <v>0</v>
      </c>
    </row>
    <row r="125" s="12" customFormat="1" ht="22.8" customHeight="1">
      <c r="A125" s="12"/>
      <c r="B125" s="202"/>
      <c r="C125" s="203"/>
      <c r="D125" s="204" t="s">
        <v>80</v>
      </c>
      <c r="E125" s="216" t="s">
        <v>89</v>
      </c>
      <c r="F125" s="216" t="s">
        <v>143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SUM(P126:P151)</f>
        <v>0</v>
      </c>
      <c r="Q125" s="210"/>
      <c r="R125" s="211">
        <f>SUM(R126:R151)</f>
        <v>0.025219999999999999</v>
      </c>
      <c r="S125" s="210"/>
      <c r="T125" s="212">
        <f>SUM(T126:T151)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89</v>
      </c>
      <c r="AT125" s="214" t="s">
        <v>80</v>
      </c>
      <c r="AU125" s="214" t="s">
        <v>89</v>
      </c>
      <c r="AY125" s="213" t="s">
        <v>142</v>
      </c>
      <c r="BK125" s="215">
        <f>SUM(BK126:BK151)</f>
        <v>0</v>
      </c>
    </row>
    <row r="126" s="2" customFormat="1" ht="21.75" customHeight="1">
      <c r="A126" s="38"/>
      <c r="B126" s="39"/>
      <c r="C126" s="218" t="s">
        <v>89</v>
      </c>
      <c r="D126" s="218" t="s">
        <v>144</v>
      </c>
      <c r="E126" s="219" t="s">
        <v>186</v>
      </c>
      <c r="F126" s="220" t="s">
        <v>187</v>
      </c>
      <c r="G126" s="221" t="s">
        <v>154</v>
      </c>
      <c r="H126" s="222">
        <v>323.19999999999999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46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148</v>
      </c>
      <c r="AT126" s="229" t="s">
        <v>144</v>
      </c>
      <c r="AU126" s="229" t="s">
        <v>91</v>
      </c>
      <c r="AY126" s="17" t="s">
        <v>142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89</v>
      </c>
      <c r="BK126" s="230">
        <f>ROUND(I126*H126,2)</f>
        <v>0</v>
      </c>
      <c r="BL126" s="17" t="s">
        <v>148</v>
      </c>
      <c r="BM126" s="229" t="s">
        <v>343</v>
      </c>
    </row>
    <row r="127" s="13" customFormat="1">
      <c r="A127" s="13"/>
      <c r="B127" s="231"/>
      <c r="C127" s="232"/>
      <c r="D127" s="233" t="s">
        <v>150</v>
      </c>
      <c r="E127" s="234" t="s">
        <v>1</v>
      </c>
      <c r="F127" s="235" t="s">
        <v>344</v>
      </c>
      <c r="G127" s="232"/>
      <c r="H127" s="236">
        <v>197.09999999999999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150</v>
      </c>
      <c r="AU127" s="242" t="s">
        <v>91</v>
      </c>
      <c r="AV127" s="13" t="s">
        <v>91</v>
      </c>
      <c r="AW127" s="13" t="s">
        <v>36</v>
      </c>
      <c r="AX127" s="13" t="s">
        <v>81</v>
      </c>
      <c r="AY127" s="242" t="s">
        <v>142</v>
      </c>
    </row>
    <row r="128" s="13" customFormat="1">
      <c r="A128" s="13"/>
      <c r="B128" s="231"/>
      <c r="C128" s="232"/>
      <c r="D128" s="233" t="s">
        <v>150</v>
      </c>
      <c r="E128" s="234" t="s">
        <v>1</v>
      </c>
      <c r="F128" s="235" t="s">
        <v>345</v>
      </c>
      <c r="G128" s="232"/>
      <c r="H128" s="236">
        <v>126.09999999999999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150</v>
      </c>
      <c r="AU128" s="242" t="s">
        <v>91</v>
      </c>
      <c r="AV128" s="13" t="s">
        <v>91</v>
      </c>
      <c r="AW128" s="13" t="s">
        <v>36</v>
      </c>
      <c r="AX128" s="13" t="s">
        <v>81</v>
      </c>
      <c r="AY128" s="242" t="s">
        <v>142</v>
      </c>
    </row>
    <row r="129" s="15" customFormat="1">
      <c r="A129" s="15"/>
      <c r="B129" s="276"/>
      <c r="C129" s="277"/>
      <c r="D129" s="233" t="s">
        <v>150</v>
      </c>
      <c r="E129" s="278" t="s">
        <v>1</v>
      </c>
      <c r="F129" s="279" t="s">
        <v>346</v>
      </c>
      <c r="G129" s="277"/>
      <c r="H129" s="280">
        <v>323.19999999999999</v>
      </c>
      <c r="I129" s="281"/>
      <c r="J129" s="277"/>
      <c r="K129" s="277"/>
      <c r="L129" s="282"/>
      <c r="M129" s="283"/>
      <c r="N129" s="284"/>
      <c r="O129" s="284"/>
      <c r="P129" s="284"/>
      <c r="Q129" s="284"/>
      <c r="R129" s="284"/>
      <c r="S129" s="284"/>
      <c r="T129" s="28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6" t="s">
        <v>150</v>
      </c>
      <c r="AU129" s="286" t="s">
        <v>91</v>
      </c>
      <c r="AV129" s="15" t="s">
        <v>148</v>
      </c>
      <c r="AW129" s="15" t="s">
        <v>36</v>
      </c>
      <c r="AX129" s="15" t="s">
        <v>89</v>
      </c>
      <c r="AY129" s="286" t="s">
        <v>142</v>
      </c>
    </row>
    <row r="130" s="2" customFormat="1" ht="21.75" customHeight="1">
      <c r="A130" s="38"/>
      <c r="B130" s="39"/>
      <c r="C130" s="218" t="s">
        <v>91</v>
      </c>
      <c r="D130" s="218" t="s">
        <v>144</v>
      </c>
      <c r="E130" s="219" t="s">
        <v>191</v>
      </c>
      <c r="F130" s="220" t="s">
        <v>192</v>
      </c>
      <c r="G130" s="221" t="s">
        <v>154</v>
      </c>
      <c r="H130" s="222">
        <v>589.39999999999998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46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148</v>
      </c>
      <c r="AT130" s="229" t="s">
        <v>144</v>
      </c>
      <c r="AU130" s="229" t="s">
        <v>91</v>
      </c>
      <c r="AY130" s="17" t="s">
        <v>142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89</v>
      </c>
      <c r="BK130" s="230">
        <f>ROUND(I130*H130,2)</f>
        <v>0</v>
      </c>
      <c r="BL130" s="17" t="s">
        <v>148</v>
      </c>
      <c r="BM130" s="229" t="s">
        <v>347</v>
      </c>
    </row>
    <row r="131" s="13" customFormat="1">
      <c r="A131" s="13"/>
      <c r="B131" s="231"/>
      <c r="C131" s="232"/>
      <c r="D131" s="233" t="s">
        <v>150</v>
      </c>
      <c r="E131" s="234" t="s">
        <v>1</v>
      </c>
      <c r="F131" s="235" t="s">
        <v>348</v>
      </c>
      <c r="G131" s="232"/>
      <c r="H131" s="236">
        <v>589.39999999999998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150</v>
      </c>
      <c r="AU131" s="242" t="s">
        <v>91</v>
      </c>
      <c r="AV131" s="13" t="s">
        <v>91</v>
      </c>
      <c r="AW131" s="13" t="s">
        <v>36</v>
      </c>
      <c r="AX131" s="13" t="s">
        <v>89</v>
      </c>
      <c r="AY131" s="242" t="s">
        <v>142</v>
      </c>
    </row>
    <row r="132" s="2" customFormat="1" ht="21.75" customHeight="1">
      <c r="A132" s="38"/>
      <c r="B132" s="39"/>
      <c r="C132" s="218" t="s">
        <v>158</v>
      </c>
      <c r="D132" s="218" t="s">
        <v>144</v>
      </c>
      <c r="E132" s="219" t="s">
        <v>196</v>
      </c>
      <c r="F132" s="220" t="s">
        <v>197</v>
      </c>
      <c r="G132" s="221" t="s">
        <v>154</v>
      </c>
      <c r="H132" s="222">
        <v>252.59999999999999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46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148</v>
      </c>
      <c r="AT132" s="229" t="s">
        <v>144</v>
      </c>
      <c r="AU132" s="229" t="s">
        <v>91</v>
      </c>
      <c r="AY132" s="17" t="s">
        <v>142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89</v>
      </c>
      <c r="BK132" s="230">
        <f>ROUND(I132*H132,2)</f>
        <v>0</v>
      </c>
      <c r="BL132" s="17" t="s">
        <v>148</v>
      </c>
      <c r="BM132" s="229" t="s">
        <v>349</v>
      </c>
    </row>
    <row r="133" s="13" customFormat="1">
      <c r="A133" s="13"/>
      <c r="B133" s="231"/>
      <c r="C133" s="232"/>
      <c r="D133" s="233" t="s">
        <v>150</v>
      </c>
      <c r="E133" s="234" t="s">
        <v>1</v>
      </c>
      <c r="F133" s="235" t="s">
        <v>350</v>
      </c>
      <c r="G133" s="232"/>
      <c r="H133" s="236">
        <v>252.59999999999999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150</v>
      </c>
      <c r="AU133" s="242" t="s">
        <v>91</v>
      </c>
      <c r="AV133" s="13" t="s">
        <v>91</v>
      </c>
      <c r="AW133" s="13" t="s">
        <v>36</v>
      </c>
      <c r="AX133" s="13" t="s">
        <v>89</v>
      </c>
      <c r="AY133" s="242" t="s">
        <v>142</v>
      </c>
    </row>
    <row r="134" s="2" customFormat="1" ht="16.5" customHeight="1">
      <c r="A134" s="38"/>
      <c r="B134" s="39"/>
      <c r="C134" s="218" t="s">
        <v>148</v>
      </c>
      <c r="D134" s="218" t="s">
        <v>144</v>
      </c>
      <c r="E134" s="219" t="s">
        <v>351</v>
      </c>
      <c r="F134" s="220" t="s">
        <v>352</v>
      </c>
      <c r="G134" s="221" t="s">
        <v>154</v>
      </c>
      <c r="H134" s="222">
        <v>126.09999999999999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46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148</v>
      </c>
      <c r="AT134" s="229" t="s">
        <v>144</v>
      </c>
      <c r="AU134" s="229" t="s">
        <v>91</v>
      </c>
      <c r="AY134" s="17" t="s">
        <v>142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89</v>
      </c>
      <c r="BK134" s="230">
        <f>ROUND(I134*H134,2)</f>
        <v>0</v>
      </c>
      <c r="BL134" s="17" t="s">
        <v>148</v>
      </c>
      <c r="BM134" s="229" t="s">
        <v>353</v>
      </c>
    </row>
    <row r="135" s="13" customFormat="1">
      <c r="A135" s="13"/>
      <c r="B135" s="231"/>
      <c r="C135" s="232"/>
      <c r="D135" s="233" t="s">
        <v>150</v>
      </c>
      <c r="E135" s="234" t="s">
        <v>1</v>
      </c>
      <c r="F135" s="235" t="s">
        <v>354</v>
      </c>
      <c r="G135" s="232"/>
      <c r="H135" s="236">
        <v>589.39999999999998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150</v>
      </c>
      <c r="AU135" s="242" t="s">
        <v>91</v>
      </c>
      <c r="AV135" s="13" t="s">
        <v>91</v>
      </c>
      <c r="AW135" s="13" t="s">
        <v>36</v>
      </c>
      <c r="AX135" s="13" t="s">
        <v>81</v>
      </c>
      <c r="AY135" s="242" t="s">
        <v>142</v>
      </c>
    </row>
    <row r="136" s="13" customFormat="1">
      <c r="A136" s="13"/>
      <c r="B136" s="231"/>
      <c r="C136" s="232"/>
      <c r="D136" s="233" t="s">
        <v>150</v>
      </c>
      <c r="E136" s="234" t="s">
        <v>1</v>
      </c>
      <c r="F136" s="235" t="s">
        <v>355</v>
      </c>
      <c r="G136" s="232"/>
      <c r="H136" s="236">
        <v>126.09999999999999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150</v>
      </c>
      <c r="AU136" s="242" t="s">
        <v>91</v>
      </c>
      <c r="AV136" s="13" t="s">
        <v>91</v>
      </c>
      <c r="AW136" s="13" t="s">
        <v>36</v>
      </c>
      <c r="AX136" s="13" t="s">
        <v>89</v>
      </c>
      <c r="AY136" s="242" t="s">
        <v>142</v>
      </c>
    </row>
    <row r="137" s="2" customFormat="1" ht="16.5" customHeight="1">
      <c r="A137" s="38"/>
      <c r="B137" s="39"/>
      <c r="C137" s="218" t="s">
        <v>169</v>
      </c>
      <c r="D137" s="218" t="s">
        <v>144</v>
      </c>
      <c r="E137" s="219" t="s">
        <v>356</v>
      </c>
      <c r="F137" s="220" t="s">
        <v>357</v>
      </c>
      <c r="G137" s="221" t="s">
        <v>154</v>
      </c>
      <c r="H137" s="222">
        <v>252.59999999999999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46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148</v>
      </c>
      <c r="AT137" s="229" t="s">
        <v>144</v>
      </c>
      <c r="AU137" s="229" t="s">
        <v>91</v>
      </c>
      <c r="AY137" s="17" t="s">
        <v>142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89</v>
      </c>
      <c r="BK137" s="230">
        <f>ROUND(I137*H137,2)</f>
        <v>0</v>
      </c>
      <c r="BL137" s="17" t="s">
        <v>148</v>
      </c>
      <c r="BM137" s="229" t="s">
        <v>358</v>
      </c>
    </row>
    <row r="138" s="13" customFormat="1">
      <c r="A138" s="13"/>
      <c r="B138" s="231"/>
      <c r="C138" s="232"/>
      <c r="D138" s="233" t="s">
        <v>150</v>
      </c>
      <c r="E138" s="234" t="s">
        <v>1</v>
      </c>
      <c r="F138" s="235" t="s">
        <v>359</v>
      </c>
      <c r="G138" s="232"/>
      <c r="H138" s="236">
        <v>252.59999999999999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150</v>
      </c>
      <c r="AU138" s="242" t="s">
        <v>91</v>
      </c>
      <c r="AV138" s="13" t="s">
        <v>91</v>
      </c>
      <c r="AW138" s="13" t="s">
        <v>36</v>
      </c>
      <c r="AX138" s="13" t="s">
        <v>89</v>
      </c>
      <c r="AY138" s="242" t="s">
        <v>142</v>
      </c>
    </row>
    <row r="139" s="2" customFormat="1" ht="16.5" customHeight="1">
      <c r="A139" s="38"/>
      <c r="B139" s="39"/>
      <c r="C139" s="218" t="s">
        <v>175</v>
      </c>
      <c r="D139" s="218" t="s">
        <v>144</v>
      </c>
      <c r="E139" s="219" t="s">
        <v>360</v>
      </c>
      <c r="F139" s="220" t="s">
        <v>361</v>
      </c>
      <c r="G139" s="221" t="s">
        <v>154</v>
      </c>
      <c r="H139" s="222">
        <v>1029.3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46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148</v>
      </c>
      <c r="AT139" s="229" t="s">
        <v>144</v>
      </c>
      <c r="AU139" s="229" t="s">
        <v>91</v>
      </c>
      <c r="AY139" s="17" t="s">
        <v>142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89</v>
      </c>
      <c r="BK139" s="230">
        <f>ROUND(I139*H139,2)</f>
        <v>0</v>
      </c>
      <c r="BL139" s="17" t="s">
        <v>148</v>
      </c>
      <c r="BM139" s="229" t="s">
        <v>362</v>
      </c>
    </row>
    <row r="140" s="13" customFormat="1">
      <c r="A140" s="13"/>
      <c r="B140" s="231"/>
      <c r="C140" s="232"/>
      <c r="D140" s="233" t="s">
        <v>150</v>
      </c>
      <c r="E140" s="234" t="s">
        <v>1</v>
      </c>
      <c r="F140" s="235" t="s">
        <v>363</v>
      </c>
      <c r="G140" s="232"/>
      <c r="H140" s="236">
        <v>1029.3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150</v>
      </c>
      <c r="AU140" s="242" t="s">
        <v>91</v>
      </c>
      <c r="AV140" s="13" t="s">
        <v>91</v>
      </c>
      <c r="AW140" s="13" t="s">
        <v>36</v>
      </c>
      <c r="AX140" s="13" t="s">
        <v>89</v>
      </c>
      <c r="AY140" s="242" t="s">
        <v>142</v>
      </c>
    </row>
    <row r="141" s="2" customFormat="1" ht="16.5" customHeight="1">
      <c r="A141" s="38"/>
      <c r="B141" s="39"/>
      <c r="C141" s="218" t="s">
        <v>181</v>
      </c>
      <c r="D141" s="218" t="s">
        <v>144</v>
      </c>
      <c r="E141" s="219" t="s">
        <v>364</v>
      </c>
      <c r="F141" s="220" t="s">
        <v>365</v>
      </c>
      <c r="G141" s="221" t="s">
        <v>147</v>
      </c>
      <c r="H141" s="222">
        <v>2596.1779999999999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46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148</v>
      </c>
      <c r="AT141" s="229" t="s">
        <v>144</v>
      </c>
      <c r="AU141" s="229" t="s">
        <v>91</v>
      </c>
      <c r="AY141" s="17" t="s">
        <v>142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89</v>
      </c>
      <c r="BK141" s="230">
        <f>ROUND(I141*H141,2)</f>
        <v>0</v>
      </c>
      <c r="BL141" s="17" t="s">
        <v>148</v>
      </c>
      <c r="BM141" s="229" t="s">
        <v>366</v>
      </c>
    </row>
    <row r="142" s="13" customFormat="1">
      <c r="A142" s="13"/>
      <c r="B142" s="231"/>
      <c r="C142" s="232"/>
      <c r="D142" s="233" t="s">
        <v>150</v>
      </c>
      <c r="E142" s="234" t="s">
        <v>1</v>
      </c>
      <c r="F142" s="235" t="s">
        <v>367</v>
      </c>
      <c r="G142" s="232"/>
      <c r="H142" s="236">
        <v>2431.0129999999999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150</v>
      </c>
      <c r="AU142" s="242" t="s">
        <v>91</v>
      </c>
      <c r="AV142" s="13" t="s">
        <v>91</v>
      </c>
      <c r="AW142" s="13" t="s">
        <v>36</v>
      </c>
      <c r="AX142" s="13" t="s">
        <v>81</v>
      </c>
      <c r="AY142" s="242" t="s">
        <v>142</v>
      </c>
    </row>
    <row r="143" s="13" customFormat="1">
      <c r="A143" s="13"/>
      <c r="B143" s="231"/>
      <c r="C143" s="232"/>
      <c r="D143" s="233" t="s">
        <v>150</v>
      </c>
      <c r="E143" s="234" t="s">
        <v>1</v>
      </c>
      <c r="F143" s="235" t="s">
        <v>368</v>
      </c>
      <c r="G143" s="232"/>
      <c r="H143" s="236">
        <v>165.16499999999999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150</v>
      </c>
      <c r="AU143" s="242" t="s">
        <v>91</v>
      </c>
      <c r="AV143" s="13" t="s">
        <v>91</v>
      </c>
      <c r="AW143" s="13" t="s">
        <v>36</v>
      </c>
      <c r="AX143" s="13" t="s">
        <v>81</v>
      </c>
      <c r="AY143" s="242" t="s">
        <v>142</v>
      </c>
    </row>
    <row r="144" s="15" customFormat="1">
      <c r="A144" s="15"/>
      <c r="B144" s="276"/>
      <c r="C144" s="277"/>
      <c r="D144" s="233" t="s">
        <v>150</v>
      </c>
      <c r="E144" s="278" t="s">
        <v>1</v>
      </c>
      <c r="F144" s="279" t="s">
        <v>346</v>
      </c>
      <c r="G144" s="277"/>
      <c r="H144" s="280">
        <v>2596.1779999999999</v>
      </c>
      <c r="I144" s="281"/>
      <c r="J144" s="277"/>
      <c r="K144" s="277"/>
      <c r="L144" s="282"/>
      <c r="M144" s="283"/>
      <c r="N144" s="284"/>
      <c r="O144" s="284"/>
      <c r="P144" s="284"/>
      <c r="Q144" s="284"/>
      <c r="R144" s="284"/>
      <c r="S144" s="284"/>
      <c r="T144" s="28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6" t="s">
        <v>150</v>
      </c>
      <c r="AU144" s="286" t="s">
        <v>91</v>
      </c>
      <c r="AV144" s="15" t="s">
        <v>148</v>
      </c>
      <c r="AW144" s="15" t="s">
        <v>36</v>
      </c>
      <c r="AX144" s="15" t="s">
        <v>89</v>
      </c>
      <c r="AY144" s="286" t="s">
        <v>142</v>
      </c>
    </row>
    <row r="145" s="2" customFormat="1" ht="16.5" customHeight="1">
      <c r="A145" s="38"/>
      <c r="B145" s="39"/>
      <c r="C145" s="218" t="s">
        <v>185</v>
      </c>
      <c r="D145" s="218" t="s">
        <v>144</v>
      </c>
      <c r="E145" s="219" t="s">
        <v>369</v>
      </c>
      <c r="F145" s="220" t="s">
        <v>370</v>
      </c>
      <c r="G145" s="221" t="s">
        <v>147</v>
      </c>
      <c r="H145" s="222">
        <v>1261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46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148</v>
      </c>
      <c r="AT145" s="229" t="s">
        <v>144</v>
      </c>
      <c r="AU145" s="229" t="s">
        <v>91</v>
      </c>
      <c r="AY145" s="17" t="s">
        <v>142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89</v>
      </c>
      <c r="BK145" s="230">
        <f>ROUND(I145*H145,2)</f>
        <v>0</v>
      </c>
      <c r="BL145" s="17" t="s">
        <v>148</v>
      </c>
      <c r="BM145" s="229" t="s">
        <v>371</v>
      </c>
    </row>
    <row r="146" s="2" customFormat="1" ht="16.5" customHeight="1">
      <c r="A146" s="38"/>
      <c r="B146" s="39"/>
      <c r="C146" s="253" t="s">
        <v>190</v>
      </c>
      <c r="D146" s="253" t="s">
        <v>207</v>
      </c>
      <c r="E146" s="254" t="s">
        <v>372</v>
      </c>
      <c r="F146" s="255" t="s">
        <v>373</v>
      </c>
      <c r="G146" s="256" t="s">
        <v>374</v>
      </c>
      <c r="H146" s="257">
        <v>25.219999999999999</v>
      </c>
      <c r="I146" s="258"/>
      <c r="J146" s="259">
        <f>ROUND(I146*H146,2)</f>
        <v>0</v>
      </c>
      <c r="K146" s="255" t="s">
        <v>1</v>
      </c>
      <c r="L146" s="260"/>
      <c r="M146" s="261" t="s">
        <v>1</v>
      </c>
      <c r="N146" s="262" t="s">
        <v>46</v>
      </c>
      <c r="O146" s="91"/>
      <c r="P146" s="227">
        <f>O146*H146</f>
        <v>0</v>
      </c>
      <c r="Q146" s="227">
        <v>0.001</v>
      </c>
      <c r="R146" s="227">
        <f>Q146*H146</f>
        <v>0.025219999999999999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185</v>
      </c>
      <c r="AT146" s="229" t="s">
        <v>207</v>
      </c>
      <c r="AU146" s="229" t="s">
        <v>91</v>
      </c>
      <c r="AY146" s="17" t="s">
        <v>142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89</v>
      </c>
      <c r="BK146" s="230">
        <f>ROUND(I146*H146,2)</f>
        <v>0</v>
      </c>
      <c r="BL146" s="17" t="s">
        <v>148</v>
      </c>
      <c r="BM146" s="229" t="s">
        <v>375</v>
      </c>
    </row>
    <row r="147" s="13" customFormat="1">
      <c r="A147" s="13"/>
      <c r="B147" s="231"/>
      <c r="C147" s="232"/>
      <c r="D147" s="233" t="s">
        <v>150</v>
      </c>
      <c r="E147" s="234" t="s">
        <v>1</v>
      </c>
      <c r="F147" s="235" t="s">
        <v>376</v>
      </c>
      <c r="G147" s="232"/>
      <c r="H147" s="236">
        <v>25.219999999999999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150</v>
      </c>
      <c r="AU147" s="242" t="s">
        <v>91</v>
      </c>
      <c r="AV147" s="13" t="s">
        <v>91</v>
      </c>
      <c r="AW147" s="13" t="s">
        <v>36</v>
      </c>
      <c r="AX147" s="13" t="s">
        <v>89</v>
      </c>
      <c r="AY147" s="242" t="s">
        <v>142</v>
      </c>
    </row>
    <row r="148" s="2" customFormat="1" ht="16.5" customHeight="1">
      <c r="A148" s="38"/>
      <c r="B148" s="39"/>
      <c r="C148" s="218" t="s">
        <v>195</v>
      </c>
      <c r="D148" s="218" t="s">
        <v>144</v>
      </c>
      <c r="E148" s="219" t="s">
        <v>377</v>
      </c>
      <c r="F148" s="220" t="s">
        <v>378</v>
      </c>
      <c r="G148" s="221" t="s">
        <v>147</v>
      </c>
      <c r="H148" s="222">
        <v>1261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46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148</v>
      </c>
      <c r="AT148" s="229" t="s">
        <v>144</v>
      </c>
      <c r="AU148" s="229" t="s">
        <v>91</v>
      </c>
      <c r="AY148" s="17" t="s">
        <v>142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89</v>
      </c>
      <c r="BK148" s="230">
        <f>ROUND(I148*H148,2)</f>
        <v>0</v>
      </c>
      <c r="BL148" s="17" t="s">
        <v>148</v>
      </c>
      <c r="BM148" s="229" t="s">
        <v>379</v>
      </c>
    </row>
    <row r="149" s="13" customFormat="1">
      <c r="A149" s="13"/>
      <c r="B149" s="231"/>
      <c r="C149" s="232"/>
      <c r="D149" s="233" t="s">
        <v>150</v>
      </c>
      <c r="E149" s="234" t="s">
        <v>1</v>
      </c>
      <c r="F149" s="235" t="s">
        <v>380</v>
      </c>
      <c r="G149" s="232"/>
      <c r="H149" s="236">
        <v>1261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150</v>
      </c>
      <c r="AU149" s="242" t="s">
        <v>91</v>
      </c>
      <c r="AV149" s="13" t="s">
        <v>91</v>
      </c>
      <c r="AW149" s="13" t="s">
        <v>36</v>
      </c>
      <c r="AX149" s="13" t="s">
        <v>89</v>
      </c>
      <c r="AY149" s="242" t="s">
        <v>142</v>
      </c>
    </row>
    <row r="150" s="2" customFormat="1" ht="16.5" customHeight="1">
      <c r="A150" s="38"/>
      <c r="B150" s="39"/>
      <c r="C150" s="218" t="s">
        <v>201</v>
      </c>
      <c r="D150" s="218" t="s">
        <v>144</v>
      </c>
      <c r="E150" s="219" t="s">
        <v>381</v>
      </c>
      <c r="F150" s="220" t="s">
        <v>382</v>
      </c>
      <c r="G150" s="221" t="s">
        <v>147</v>
      </c>
      <c r="H150" s="222">
        <v>1261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46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148</v>
      </c>
      <c r="AT150" s="229" t="s">
        <v>144</v>
      </c>
      <c r="AU150" s="229" t="s">
        <v>91</v>
      </c>
      <c r="AY150" s="17" t="s">
        <v>142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89</v>
      </c>
      <c r="BK150" s="230">
        <f>ROUND(I150*H150,2)</f>
        <v>0</v>
      </c>
      <c r="BL150" s="17" t="s">
        <v>148</v>
      </c>
      <c r="BM150" s="229" t="s">
        <v>383</v>
      </c>
    </row>
    <row r="151" s="13" customFormat="1">
      <c r="A151" s="13"/>
      <c r="B151" s="231"/>
      <c r="C151" s="232"/>
      <c r="D151" s="233" t="s">
        <v>150</v>
      </c>
      <c r="E151" s="234" t="s">
        <v>1</v>
      </c>
      <c r="F151" s="235" t="s">
        <v>384</v>
      </c>
      <c r="G151" s="232"/>
      <c r="H151" s="236">
        <v>1261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150</v>
      </c>
      <c r="AU151" s="242" t="s">
        <v>91</v>
      </c>
      <c r="AV151" s="13" t="s">
        <v>91</v>
      </c>
      <c r="AW151" s="13" t="s">
        <v>36</v>
      </c>
      <c r="AX151" s="13" t="s">
        <v>89</v>
      </c>
      <c r="AY151" s="242" t="s">
        <v>142</v>
      </c>
    </row>
    <row r="152" s="12" customFormat="1" ht="22.8" customHeight="1">
      <c r="A152" s="12"/>
      <c r="B152" s="202"/>
      <c r="C152" s="203"/>
      <c r="D152" s="204" t="s">
        <v>80</v>
      </c>
      <c r="E152" s="216" t="s">
        <v>91</v>
      </c>
      <c r="F152" s="216" t="s">
        <v>385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SUM(P153:P156)</f>
        <v>0</v>
      </c>
      <c r="Q152" s="210"/>
      <c r="R152" s="211">
        <f>SUM(R153:R156)</f>
        <v>298.971</v>
      </c>
      <c r="S152" s="210"/>
      <c r="T152" s="212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89</v>
      </c>
      <c r="AT152" s="214" t="s">
        <v>80</v>
      </c>
      <c r="AU152" s="214" t="s">
        <v>89</v>
      </c>
      <c r="AY152" s="213" t="s">
        <v>142</v>
      </c>
      <c r="BK152" s="215">
        <f>SUM(BK153:BK156)</f>
        <v>0</v>
      </c>
    </row>
    <row r="153" s="2" customFormat="1" ht="16.5" customHeight="1">
      <c r="A153" s="38"/>
      <c r="B153" s="39"/>
      <c r="C153" s="218" t="s">
        <v>206</v>
      </c>
      <c r="D153" s="218" t="s">
        <v>144</v>
      </c>
      <c r="E153" s="219" t="s">
        <v>386</v>
      </c>
      <c r="F153" s="220" t="s">
        <v>387</v>
      </c>
      <c r="G153" s="221" t="s">
        <v>154</v>
      </c>
      <c r="H153" s="222">
        <v>105.8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46</v>
      </c>
      <c r="O153" s="91"/>
      <c r="P153" s="227">
        <f>O153*H153</f>
        <v>0</v>
      </c>
      <c r="Q153" s="227">
        <v>1.665</v>
      </c>
      <c r="R153" s="227">
        <f>Q153*H153</f>
        <v>176.15700000000001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148</v>
      </c>
      <c r="AT153" s="229" t="s">
        <v>144</v>
      </c>
      <c r="AU153" s="229" t="s">
        <v>91</v>
      </c>
      <c r="AY153" s="17" t="s">
        <v>142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89</v>
      </c>
      <c r="BK153" s="230">
        <f>ROUND(I153*H153,2)</f>
        <v>0</v>
      </c>
      <c r="BL153" s="17" t="s">
        <v>148</v>
      </c>
      <c r="BM153" s="229" t="s">
        <v>388</v>
      </c>
    </row>
    <row r="154" s="13" customFormat="1">
      <c r="A154" s="13"/>
      <c r="B154" s="231"/>
      <c r="C154" s="232"/>
      <c r="D154" s="233" t="s">
        <v>150</v>
      </c>
      <c r="E154" s="234" t="s">
        <v>1</v>
      </c>
      <c r="F154" s="235" t="s">
        <v>389</v>
      </c>
      <c r="G154" s="232"/>
      <c r="H154" s="236">
        <v>105.8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150</v>
      </c>
      <c r="AU154" s="242" t="s">
        <v>91</v>
      </c>
      <c r="AV154" s="13" t="s">
        <v>91</v>
      </c>
      <c r="AW154" s="13" t="s">
        <v>36</v>
      </c>
      <c r="AX154" s="13" t="s">
        <v>89</v>
      </c>
      <c r="AY154" s="242" t="s">
        <v>142</v>
      </c>
    </row>
    <row r="155" s="2" customFormat="1" ht="24.15" customHeight="1">
      <c r="A155" s="38"/>
      <c r="B155" s="39"/>
      <c r="C155" s="218" t="s">
        <v>211</v>
      </c>
      <c r="D155" s="218" t="s">
        <v>144</v>
      </c>
      <c r="E155" s="219" t="s">
        <v>390</v>
      </c>
      <c r="F155" s="220" t="s">
        <v>391</v>
      </c>
      <c r="G155" s="221" t="s">
        <v>166</v>
      </c>
      <c r="H155" s="222">
        <v>600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46</v>
      </c>
      <c r="O155" s="91"/>
      <c r="P155" s="227">
        <f>O155*H155</f>
        <v>0</v>
      </c>
      <c r="Q155" s="227">
        <v>0.20469000000000001</v>
      </c>
      <c r="R155" s="227">
        <f>Q155*H155</f>
        <v>122.81400000000001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148</v>
      </c>
      <c r="AT155" s="229" t="s">
        <v>144</v>
      </c>
      <c r="AU155" s="229" t="s">
        <v>91</v>
      </c>
      <c r="AY155" s="17" t="s">
        <v>142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89</v>
      </c>
      <c r="BK155" s="230">
        <f>ROUND(I155*H155,2)</f>
        <v>0</v>
      </c>
      <c r="BL155" s="17" t="s">
        <v>148</v>
      </c>
      <c r="BM155" s="229" t="s">
        <v>392</v>
      </c>
    </row>
    <row r="156" s="13" customFormat="1">
      <c r="A156" s="13"/>
      <c r="B156" s="231"/>
      <c r="C156" s="232"/>
      <c r="D156" s="233" t="s">
        <v>150</v>
      </c>
      <c r="E156" s="234" t="s">
        <v>1</v>
      </c>
      <c r="F156" s="235" t="s">
        <v>393</v>
      </c>
      <c r="G156" s="232"/>
      <c r="H156" s="236">
        <v>600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150</v>
      </c>
      <c r="AU156" s="242" t="s">
        <v>91</v>
      </c>
      <c r="AV156" s="13" t="s">
        <v>91</v>
      </c>
      <c r="AW156" s="13" t="s">
        <v>36</v>
      </c>
      <c r="AX156" s="13" t="s">
        <v>89</v>
      </c>
      <c r="AY156" s="242" t="s">
        <v>142</v>
      </c>
    </row>
    <row r="157" s="12" customFormat="1" ht="22.8" customHeight="1">
      <c r="A157" s="12"/>
      <c r="B157" s="202"/>
      <c r="C157" s="203"/>
      <c r="D157" s="204" t="s">
        <v>80</v>
      </c>
      <c r="E157" s="216" t="s">
        <v>148</v>
      </c>
      <c r="F157" s="216" t="s">
        <v>394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SUM(P158:P159)</f>
        <v>0</v>
      </c>
      <c r="Q157" s="210"/>
      <c r="R157" s="211">
        <f>SUM(R158:R159)</f>
        <v>0</v>
      </c>
      <c r="S157" s="210"/>
      <c r="T157" s="212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89</v>
      </c>
      <c r="AT157" s="214" t="s">
        <v>80</v>
      </c>
      <c r="AU157" s="214" t="s">
        <v>89</v>
      </c>
      <c r="AY157" s="213" t="s">
        <v>142</v>
      </c>
      <c r="BK157" s="215">
        <f>SUM(BK158:BK159)</f>
        <v>0</v>
      </c>
    </row>
    <row r="158" s="2" customFormat="1" ht="21.75" customHeight="1">
      <c r="A158" s="38"/>
      <c r="B158" s="39"/>
      <c r="C158" s="218" t="s">
        <v>216</v>
      </c>
      <c r="D158" s="218" t="s">
        <v>144</v>
      </c>
      <c r="E158" s="219" t="s">
        <v>395</v>
      </c>
      <c r="F158" s="220" t="s">
        <v>396</v>
      </c>
      <c r="G158" s="221" t="s">
        <v>147</v>
      </c>
      <c r="H158" s="222">
        <v>9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46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148</v>
      </c>
      <c r="AT158" s="229" t="s">
        <v>144</v>
      </c>
      <c r="AU158" s="229" t="s">
        <v>91</v>
      </c>
      <c r="AY158" s="17" t="s">
        <v>142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89</v>
      </c>
      <c r="BK158" s="230">
        <f>ROUND(I158*H158,2)</f>
        <v>0</v>
      </c>
      <c r="BL158" s="17" t="s">
        <v>148</v>
      </c>
      <c r="BM158" s="229" t="s">
        <v>397</v>
      </c>
    </row>
    <row r="159" s="13" customFormat="1">
      <c r="A159" s="13"/>
      <c r="B159" s="231"/>
      <c r="C159" s="232"/>
      <c r="D159" s="233" t="s">
        <v>150</v>
      </c>
      <c r="E159" s="234" t="s">
        <v>1</v>
      </c>
      <c r="F159" s="235" t="s">
        <v>398</v>
      </c>
      <c r="G159" s="232"/>
      <c r="H159" s="236">
        <v>9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150</v>
      </c>
      <c r="AU159" s="242" t="s">
        <v>91</v>
      </c>
      <c r="AV159" s="13" t="s">
        <v>91</v>
      </c>
      <c r="AW159" s="13" t="s">
        <v>36</v>
      </c>
      <c r="AX159" s="13" t="s">
        <v>89</v>
      </c>
      <c r="AY159" s="242" t="s">
        <v>142</v>
      </c>
    </row>
    <row r="160" s="12" customFormat="1" ht="22.8" customHeight="1">
      <c r="A160" s="12"/>
      <c r="B160" s="202"/>
      <c r="C160" s="203"/>
      <c r="D160" s="204" t="s">
        <v>80</v>
      </c>
      <c r="E160" s="216" t="s">
        <v>169</v>
      </c>
      <c r="F160" s="216" t="s">
        <v>399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SUM(P161:P194)</f>
        <v>0</v>
      </c>
      <c r="Q160" s="210"/>
      <c r="R160" s="211">
        <f>SUM(R161:R194)</f>
        <v>143.51236</v>
      </c>
      <c r="S160" s="210"/>
      <c r="T160" s="212">
        <f>SUM(T161:T194)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89</v>
      </c>
      <c r="AT160" s="214" t="s">
        <v>80</v>
      </c>
      <c r="AU160" s="214" t="s">
        <v>89</v>
      </c>
      <c r="AY160" s="213" t="s">
        <v>142</v>
      </c>
      <c r="BK160" s="215">
        <f>SUM(BK161:BK194)</f>
        <v>0</v>
      </c>
    </row>
    <row r="161" s="2" customFormat="1" ht="24.15" customHeight="1">
      <c r="A161" s="38"/>
      <c r="B161" s="39"/>
      <c r="C161" s="218" t="s">
        <v>8</v>
      </c>
      <c r="D161" s="218" t="s">
        <v>144</v>
      </c>
      <c r="E161" s="219" t="s">
        <v>400</v>
      </c>
      <c r="F161" s="220" t="s">
        <v>401</v>
      </c>
      <c r="G161" s="221" t="s">
        <v>147</v>
      </c>
      <c r="H161" s="222">
        <v>2596.1779999999999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46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148</v>
      </c>
      <c r="AT161" s="229" t="s">
        <v>144</v>
      </c>
      <c r="AU161" s="229" t="s">
        <v>91</v>
      </c>
      <c r="AY161" s="17" t="s">
        <v>142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89</v>
      </c>
      <c r="BK161" s="230">
        <f>ROUND(I161*H161,2)</f>
        <v>0</v>
      </c>
      <c r="BL161" s="17" t="s">
        <v>148</v>
      </c>
      <c r="BM161" s="229" t="s">
        <v>402</v>
      </c>
    </row>
    <row r="162" s="13" customFormat="1">
      <c r="A162" s="13"/>
      <c r="B162" s="231"/>
      <c r="C162" s="232"/>
      <c r="D162" s="233" t="s">
        <v>150</v>
      </c>
      <c r="E162" s="234" t="s">
        <v>1</v>
      </c>
      <c r="F162" s="235" t="s">
        <v>403</v>
      </c>
      <c r="G162" s="232"/>
      <c r="H162" s="236">
        <v>2431.0129999999999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150</v>
      </c>
      <c r="AU162" s="242" t="s">
        <v>91</v>
      </c>
      <c r="AV162" s="13" t="s">
        <v>91</v>
      </c>
      <c r="AW162" s="13" t="s">
        <v>36</v>
      </c>
      <c r="AX162" s="13" t="s">
        <v>81</v>
      </c>
      <c r="AY162" s="242" t="s">
        <v>142</v>
      </c>
    </row>
    <row r="163" s="13" customFormat="1">
      <c r="A163" s="13"/>
      <c r="B163" s="231"/>
      <c r="C163" s="232"/>
      <c r="D163" s="233" t="s">
        <v>150</v>
      </c>
      <c r="E163" s="234" t="s">
        <v>1</v>
      </c>
      <c r="F163" s="235" t="s">
        <v>368</v>
      </c>
      <c r="G163" s="232"/>
      <c r="H163" s="236">
        <v>165.16499999999999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150</v>
      </c>
      <c r="AU163" s="242" t="s">
        <v>91</v>
      </c>
      <c r="AV163" s="13" t="s">
        <v>91</v>
      </c>
      <c r="AW163" s="13" t="s">
        <v>36</v>
      </c>
      <c r="AX163" s="13" t="s">
        <v>81</v>
      </c>
      <c r="AY163" s="242" t="s">
        <v>142</v>
      </c>
    </row>
    <row r="164" s="15" customFormat="1">
      <c r="A164" s="15"/>
      <c r="B164" s="276"/>
      <c r="C164" s="277"/>
      <c r="D164" s="233" t="s">
        <v>150</v>
      </c>
      <c r="E164" s="278" t="s">
        <v>1</v>
      </c>
      <c r="F164" s="279" t="s">
        <v>346</v>
      </c>
      <c r="G164" s="277"/>
      <c r="H164" s="280">
        <v>2596.1779999999999</v>
      </c>
      <c r="I164" s="281"/>
      <c r="J164" s="277"/>
      <c r="K164" s="277"/>
      <c r="L164" s="282"/>
      <c r="M164" s="283"/>
      <c r="N164" s="284"/>
      <c r="O164" s="284"/>
      <c r="P164" s="284"/>
      <c r="Q164" s="284"/>
      <c r="R164" s="284"/>
      <c r="S164" s="284"/>
      <c r="T164" s="28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6" t="s">
        <v>150</v>
      </c>
      <c r="AU164" s="286" t="s">
        <v>91</v>
      </c>
      <c r="AV164" s="15" t="s">
        <v>148</v>
      </c>
      <c r="AW164" s="15" t="s">
        <v>36</v>
      </c>
      <c r="AX164" s="15" t="s">
        <v>89</v>
      </c>
      <c r="AY164" s="286" t="s">
        <v>142</v>
      </c>
    </row>
    <row r="165" s="2" customFormat="1" ht="16.5" customHeight="1">
      <c r="A165" s="38"/>
      <c r="B165" s="39"/>
      <c r="C165" s="253" t="s">
        <v>223</v>
      </c>
      <c r="D165" s="253" t="s">
        <v>207</v>
      </c>
      <c r="E165" s="254" t="s">
        <v>404</v>
      </c>
      <c r="F165" s="255" t="s">
        <v>405</v>
      </c>
      <c r="G165" s="256" t="s">
        <v>262</v>
      </c>
      <c r="H165" s="257">
        <v>29.986000000000001</v>
      </c>
      <c r="I165" s="258"/>
      <c r="J165" s="259">
        <f>ROUND(I165*H165,2)</f>
        <v>0</v>
      </c>
      <c r="K165" s="255" t="s">
        <v>1</v>
      </c>
      <c r="L165" s="260"/>
      <c r="M165" s="261" t="s">
        <v>1</v>
      </c>
      <c r="N165" s="262" t="s">
        <v>46</v>
      </c>
      <c r="O165" s="91"/>
      <c r="P165" s="227">
        <f>O165*H165</f>
        <v>0</v>
      </c>
      <c r="Q165" s="227">
        <v>1</v>
      </c>
      <c r="R165" s="227">
        <f>Q165*H165</f>
        <v>29.986000000000001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185</v>
      </c>
      <c r="AT165" s="229" t="s">
        <v>207</v>
      </c>
      <c r="AU165" s="229" t="s">
        <v>91</v>
      </c>
      <c r="AY165" s="17" t="s">
        <v>142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89</v>
      </c>
      <c r="BK165" s="230">
        <f>ROUND(I165*H165,2)</f>
        <v>0</v>
      </c>
      <c r="BL165" s="17" t="s">
        <v>148</v>
      </c>
      <c r="BM165" s="229" t="s">
        <v>406</v>
      </c>
    </row>
    <row r="166" s="13" customFormat="1">
      <c r="A166" s="13"/>
      <c r="B166" s="231"/>
      <c r="C166" s="232"/>
      <c r="D166" s="233" t="s">
        <v>150</v>
      </c>
      <c r="E166" s="234" t="s">
        <v>1</v>
      </c>
      <c r="F166" s="235" t="s">
        <v>407</v>
      </c>
      <c r="G166" s="232"/>
      <c r="H166" s="236">
        <v>28.077999999999999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150</v>
      </c>
      <c r="AU166" s="242" t="s">
        <v>91</v>
      </c>
      <c r="AV166" s="13" t="s">
        <v>91</v>
      </c>
      <c r="AW166" s="13" t="s">
        <v>36</v>
      </c>
      <c r="AX166" s="13" t="s">
        <v>81</v>
      </c>
      <c r="AY166" s="242" t="s">
        <v>142</v>
      </c>
    </row>
    <row r="167" s="13" customFormat="1">
      <c r="A167" s="13"/>
      <c r="B167" s="231"/>
      <c r="C167" s="232"/>
      <c r="D167" s="233" t="s">
        <v>150</v>
      </c>
      <c r="E167" s="234" t="s">
        <v>1</v>
      </c>
      <c r="F167" s="235" t="s">
        <v>408</v>
      </c>
      <c r="G167" s="232"/>
      <c r="H167" s="236">
        <v>1.9079999999999999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150</v>
      </c>
      <c r="AU167" s="242" t="s">
        <v>91</v>
      </c>
      <c r="AV167" s="13" t="s">
        <v>91</v>
      </c>
      <c r="AW167" s="13" t="s">
        <v>36</v>
      </c>
      <c r="AX167" s="13" t="s">
        <v>81</v>
      </c>
      <c r="AY167" s="242" t="s">
        <v>142</v>
      </c>
    </row>
    <row r="168" s="15" customFormat="1">
      <c r="A168" s="15"/>
      <c r="B168" s="276"/>
      <c r="C168" s="277"/>
      <c r="D168" s="233" t="s">
        <v>150</v>
      </c>
      <c r="E168" s="278" t="s">
        <v>1</v>
      </c>
      <c r="F168" s="279" t="s">
        <v>346</v>
      </c>
      <c r="G168" s="277"/>
      <c r="H168" s="280">
        <v>29.986000000000001</v>
      </c>
      <c r="I168" s="281"/>
      <c r="J168" s="277"/>
      <c r="K168" s="277"/>
      <c r="L168" s="282"/>
      <c r="M168" s="283"/>
      <c r="N168" s="284"/>
      <c r="O168" s="284"/>
      <c r="P168" s="284"/>
      <c r="Q168" s="284"/>
      <c r="R168" s="284"/>
      <c r="S168" s="284"/>
      <c r="T168" s="28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6" t="s">
        <v>150</v>
      </c>
      <c r="AU168" s="286" t="s">
        <v>91</v>
      </c>
      <c r="AV168" s="15" t="s">
        <v>148</v>
      </c>
      <c r="AW168" s="15" t="s">
        <v>36</v>
      </c>
      <c r="AX168" s="15" t="s">
        <v>89</v>
      </c>
      <c r="AY168" s="286" t="s">
        <v>142</v>
      </c>
    </row>
    <row r="169" s="2" customFormat="1" ht="24.15" customHeight="1">
      <c r="A169" s="38"/>
      <c r="B169" s="39"/>
      <c r="C169" s="218" t="s">
        <v>228</v>
      </c>
      <c r="D169" s="218" t="s">
        <v>144</v>
      </c>
      <c r="E169" s="219" t="s">
        <v>409</v>
      </c>
      <c r="F169" s="220" t="s">
        <v>410</v>
      </c>
      <c r="G169" s="221" t="s">
        <v>147</v>
      </c>
      <c r="H169" s="222">
        <v>2205</v>
      </c>
      <c r="I169" s="223"/>
      <c r="J169" s="224">
        <f>ROUND(I169*H169,2)</f>
        <v>0</v>
      </c>
      <c r="K169" s="220" t="s">
        <v>310</v>
      </c>
      <c r="L169" s="44"/>
      <c r="M169" s="225" t="s">
        <v>1</v>
      </c>
      <c r="N169" s="226" t="s">
        <v>46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148</v>
      </c>
      <c r="AT169" s="229" t="s">
        <v>144</v>
      </c>
      <c r="AU169" s="229" t="s">
        <v>91</v>
      </c>
      <c r="AY169" s="17" t="s">
        <v>142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89</v>
      </c>
      <c r="BK169" s="230">
        <f>ROUND(I169*H169,2)</f>
        <v>0</v>
      </c>
      <c r="BL169" s="17" t="s">
        <v>148</v>
      </c>
      <c r="BM169" s="229" t="s">
        <v>411</v>
      </c>
    </row>
    <row r="170" s="2" customFormat="1">
      <c r="A170" s="38"/>
      <c r="B170" s="39"/>
      <c r="C170" s="40"/>
      <c r="D170" s="268" t="s">
        <v>312</v>
      </c>
      <c r="E170" s="40"/>
      <c r="F170" s="269" t="s">
        <v>412</v>
      </c>
      <c r="G170" s="40"/>
      <c r="H170" s="40"/>
      <c r="I170" s="270"/>
      <c r="J170" s="40"/>
      <c r="K170" s="40"/>
      <c r="L170" s="44"/>
      <c r="M170" s="271"/>
      <c r="N170" s="272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312</v>
      </c>
      <c r="AU170" s="17" t="s">
        <v>91</v>
      </c>
    </row>
    <row r="171" s="13" customFormat="1">
      <c r="A171" s="13"/>
      <c r="B171" s="231"/>
      <c r="C171" s="232"/>
      <c r="D171" s="233" t="s">
        <v>150</v>
      </c>
      <c r="E171" s="234" t="s">
        <v>1</v>
      </c>
      <c r="F171" s="235" t="s">
        <v>413</v>
      </c>
      <c r="G171" s="232"/>
      <c r="H171" s="236">
        <v>2205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150</v>
      </c>
      <c r="AU171" s="242" t="s">
        <v>91</v>
      </c>
      <c r="AV171" s="13" t="s">
        <v>91</v>
      </c>
      <c r="AW171" s="13" t="s">
        <v>36</v>
      </c>
      <c r="AX171" s="13" t="s">
        <v>89</v>
      </c>
      <c r="AY171" s="242" t="s">
        <v>142</v>
      </c>
    </row>
    <row r="172" s="2" customFormat="1" ht="16.5" customHeight="1">
      <c r="A172" s="38"/>
      <c r="B172" s="39"/>
      <c r="C172" s="218" t="s">
        <v>232</v>
      </c>
      <c r="D172" s="218" t="s">
        <v>144</v>
      </c>
      <c r="E172" s="219" t="s">
        <v>414</v>
      </c>
      <c r="F172" s="220" t="s">
        <v>415</v>
      </c>
      <c r="G172" s="221" t="s">
        <v>147</v>
      </c>
      <c r="H172" s="222">
        <v>4746.2629999999999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46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148</v>
      </c>
      <c r="AT172" s="229" t="s">
        <v>144</v>
      </c>
      <c r="AU172" s="229" t="s">
        <v>91</v>
      </c>
      <c r="AY172" s="17" t="s">
        <v>142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89</v>
      </c>
      <c r="BK172" s="230">
        <f>ROUND(I172*H172,2)</f>
        <v>0</v>
      </c>
      <c r="BL172" s="17" t="s">
        <v>148</v>
      </c>
      <c r="BM172" s="229" t="s">
        <v>416</v>
      </c>
    </row>
    <row r="173" s="14" customFormat="1">
      <c r="A173" s="14"/>
      <c r="B173" s="243"/>
      <c r="C173" s="244"/>
      <c r="D173" s="233" t="s">
        <v>150</v>
      </c>
      <c r="E173" s="245" t="s">
        <v>1</v>
      </c>
      <c r="F173" s="246" t="s">
        <v>417</v>
      </c>
      <c r="G173" s="244"/>
      <c r="H173" s="245" t="s">
        <v>1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150</v>
      </c>
      <c r="AU173" s="252" t="s">
        <v>91</v>
      </c>
      <c r="AV173" s="14" t="s">
        <v>89</v>
      </c>
      <c r="AW173" s="14" t="s">
        <v>36</v>
      </c>
      <c r="AX173" s="14" t="s">
        <v>81</v>
      </c>
      <c r="AY173" s="252" t="s">
        <v>142</v>
      </c>
    </row>
    <row r="174" s="13" customFormat="1">
      <c r="A174" s="13"/>
      <c r="B174" s="231"/>
      <c r="C174" s="232"/>
      <c r="D174" s="233" t="s">
        <v>150</v>
      </c>
      <c r="E174" s="234" t="s">
        <v>1</v>
      </c>
      <c r="F174" s="235" t="s">
        <v>418</v>
      </c>
      <c r="G174" s="232"/>
      <c r="H174" s="236">
        <v>2315.25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150</v>
      </c>
      <c r="AU174" s="242" t="s">
        <v>91</v>
      </c>
      <c r="AV174" s="13" t="s">
        <v>91</v>
      </c>
      <c r="AW174" s="13" t="s">
        <v>36</v>
      </c>
      <c r="AX174" s="13" t="s">
        <v>81</v>
      </c>
      <c r="AY174" s="242" t="s">
        <v>142</v>
      </c>
    </row>
    <row r="175" s="13" customFormat="1">
      <c r="A175" s="13"/>
      <c r="B175" s="231"/>
      <c r="C175" s="232"/>
      <c r="D175" s="233" t="s">
        <v>150</v>
      </c>
      <c r="E175" s="234" t="s">
        <v>1</v>
      </c>
      <c r="F175" s="235" t="s">
        <v>419</v>
      </c>
      <c r="G175" s="232"/>
      <c r="H175" s="236">
        <v>2431.0129999999999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150</v>
      </c>
      <c r="AU175" s="242" t="s">
        <v>91</v>
      </c>
      <c r="AV175" s="13" t="s">
        <v>91</v>
      </c>
      <c r="AW175" s="13" t="s">
        <v>36</v>
      </c>
      <c r="AX175" s="13" t="s">
        <v>81</v>
      </c>
      <c r="AY175" s="242" t="s">
        <v>142</v>
      </c>
    </row>
    <row r="176" s="15" customFormat="1">
      <c r="A176" s="15"/>
      <c r="B176" s="276"/>
      <c r="C176" s="277"/>
      <c r="D176" s="233" t="s">
        <v>150</v>
      </c>
      <c r="E176" s="278" t="s">
        <v>1</v>
      </c>
      <c r="F176" s="279" t="s">
        <v>346</v>
      </c>
      <c r="G176" s="277"/>
      <c r="H176" s="280">
        <v>4746.2629999999999</v>
      </c>
      <c r="I176" s="281"/>
      <c r="J176" s="277"/>
      <c r="K176" s="277"/>
      <c r="L176" s="282"/>
      <c r="M176" s="283"/>
      <c r="N176" s="284"/>
      <c r="O176" s="284"/>
      <c r="P176" s="284"/>
      <c r="Q176" s="284"/>
      <c r="R176" s="284"/>
      <c r="S176" s="284"/>
      <c r="T176" s="28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6" t="s">
        <v>150</v>
      </c>
      <c r="AU176" s="286" t="s">
        <v>91</v>
      </c>
      <c r="AV176" s="15" t="s">
        <v>148</v>
      </c>
      <c r="AW176" s="15" t="s">
        <v>36</v>
      </c>
      <c r="AX176" s="15" t="s">
        <v>89</v>
      </c>
      <c r="AY176" s="286" t="s">
        <v>142</v>
      </c>
    </row>
    <row r="177" s="2" customFormat="1" ht="16.5" customHeight="1">
      <c r="A177" s="38"/>
      <c r="B177" s="39"/>
      <c r="C177" s="218" t="s">
        <v>238</v>
      </c>
      <c r="D177" s="218" t="s">
        <v>144</v>
      </c>
      <c r="E177" s="219" t="s">
        <v>420</v>
      </c>
      <c r="F177" s="220" t="s">
        <v>421</v>
      </c>
      <c r="G177" s="221" t="s">
        <v>147</v>
      </c>
      <c r="H177" s="222">
        <v>307.80799999999999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46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148</v>
      </c>
      <c r="AT177" s="229" t="s">
        <v>144</v>
      </c>
      <c r="AU177" s="229" t="s">
        <v>91</v>
      </c>
      <c r="AY177" s="17" t="s">
        <v>142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89</v>
      </c>
      <c r="BK177" s="230">
        <f>ROUND(I177*H177,2)</f>
        <v>0</v>
      </c>
      <c r="BL177" s="17" t="s">
        <v>148</v>
      </c>
      <c r="BM177" s="229" t="s">
        <v>422</v>
      </c>
    </row>
    <row r="178" s="13" customFormat="1">
      <c r="A178" s="13"/>
      <c r="B178" s="231"/>
      <c r="C178" s="232"/>
      <c r="D178" s="233" t="s">
        <v>150</v>
      </c>
      <c r="E178" s="234" t="s">
        <v>1</v>
      </c>
      <c r="F178" s="235" t="s">
        <v>423</v>
      </c>
      <c r="G178" s="232"/>
      <c r="H178" s="236">
        <v>150.15000000000001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150</v>
      </c>
      <c r="AU178" s="242" t="s">
        <v>91</v>
      </c>
      <c r="AV178" s="13" t="s">
        <v>91</v>
      </c>
      <c r="AW178" s="13" t="s">
        <v>36</v>
      </c>
      <c r="AX178" s="13" t="s">
        <v>81</v>
      </c>
      <c r="AY178" s="242" t="s">
        <v>142</v>
      </c>
    </row>
    <row r="179" s="13" customFormat="1">
      <c r="A179" s="13"/>
      <c r="B179" s="231"/>
      <c r="C179" s="232"/>
      <c r="D179" s="233" t="s">
        <v>150</v>
      </c>
      <c r="E179" s="234" t="s">
        <v>1</v>
      </c>
      <c r="F179" s="235" t="s">
        <v>424</v>
      </c>
      <c r="G179" s="232"/>
      <c r="H179" s="236">
        <v>157.65799999999999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150</v>
      </c>
      <c r="AU179" s="242" t="s">
        <v>91</v>
      </c>
      <c r="AV179" s="13" t="s">
        <v>91</v>
      </c>
      <c r="AW179" s="13" t="s">
        <v>36</v>
      </c>
      <c r="AX179" s="13" t="s">
        <v>81</v>
      </c>
      <c r="AY179" s="242" t="s">
        <v>142</v>
      </c>
    </row>
    <row r="180" s="15" customFormat="1">
      <c r="A180" s="15"/>
      <c r="B180" s="276"/>
      <c r="C180" s="277"/>
      <c r="D180" s="233" t="s">
        <v>150</v>
      </c>
      <c r="E180" s="278" t="s">
        <v>1</v>
      </c>
      <c r="F180" s="279" t="s">
        <v>346</v>
      </c>
      <c r="G180" s="277"/>
      <c r="H180" s="280">
        <v>307.80799999999999</v>
      </c>
      <c r="I180" s="281"/>
      <c r="J180" s="277"/>
      <c r="K180" s="277"/>
      <c r="L180" s="282"/>
      <c r="M180" s="283"/>
      <c r="N180" s="284"/>
      <c r="O180" s="284"/>
      <c r="P180" s="284"/>
      <c r="Q180" s="284"/>
      <c r="R180" s="284"/>
      <c r="S180" s="284"/>
      <c r="T180" s="28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6" t="s">
        <v>150</v>
      </c>
      <c r="AU180" s="286" t="s">
        <v>91</v>
      </c>
      <c r="AV180" s="15" t="s">
        <v>148</v>
      </c>
      <c r="AW180" s="15" t="s">
        <v>36</v>
      </c>
      <c r="AX180" s="15" t="s">
        <v>89</v>
      </c>
      <c r="AY180" s="286" t="s">
        <v>142</v>
      </c>
    </row>
    <row r="181" s="2" customFormat="1" ht="16.5" customHeight="1">
      <c r="A181" s="38"/>
      <c r="B181" s="39"/>
      <c r="C181" s="218" t="s">
        <v>245</v>
      </c>
      <c r="D181" s="218" t="s">
        <v>144</v>
      </c>
      <c r="E181" s="219" t="s">
        <v>425</v>
      </c>
      <c r="F181" s="220" t="s">
        <v>426</v>
      </c>
      <c r="G181" s="221" t="s">
        <v>147</v>
      </c>
      <c r="H181" s="222">
        <v>136.5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46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148</v>
      </c>
      <c r="AT181" s="229" t="s">
        <v>144</v>
      </c>
      <c r="AU181" s="229" t="s">
        <v>91</v>
      </c>
      <c r="AY181" s="17" t="s">
        <v>142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89</v>
      </c>
      <c r="BK181" s="230">
        <f>ROUND(I181*H181,2)</f>
        <v>0</v>
      </c>
      <c r="BL181" s="17" t="s">
        <v>148</v>
      </c>
      <c r="BM181" s="229" t="s">
        <v>427</v>
      </c>
    </row>
    <row r="182" s="13" customFormat="1">
      <c r="A182" s="13"/>
      <c r="B182" s="231"/>
      <c r="C182" s="232"/>
      <c r="D182" s="233" t="s">
        <v>150</v>
      </c>
      <c r="E182" s="234" t="s">
        <v>1</v>
      </c>
      <c r="F182" s="235" t="s">
        <v>428</v>
      </c>
      <c r="G182" s="232"/>
      <c r="H182" s="236">
        <v>136.5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150</v>
      </c>
      <c r="AU182" s="242" t="s">
        <v>91</v>
      </c>
      <c r="AV182" s="13" t="s">
        <v>91</v>
      </c>
      <c r="AW182" s="13" t="s">
        <v>36</v>
      </c>
      <c r="AX182" s="13" t="s">
        <v>89</v>
      </c>
      <c r="AY182" s="242" t="s">
        <v>142</v>
      </c>
    </row>
    <row r="183" s="2" customFormat="1" ht="16.5" customHeight="1">
      <c r="A183" s="38"/>
      <c r="B183" s="39"/>
      <c r="C183" s="218" t="s">
        <v>7</v>
      </c>
      <c r="D183" s="218" t="s">
        <v>144</v>
      </c>
      <c r="E183" s="219" t="s">
        <v>429</v>
      </c>
      <c r="F183" s="220" t="s">
        <v>430</v>
      </c>
      <c r="G183" s="221" t="s">
        <v>147</v>
      </c>
      <c r="H183" s="222">
        <v>500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46</v>
      </c>
      <c r="O183" s="91"/>
      <c r="P183" s="227">
        <f>O183*H183</f>
        <v>0</v>
      </c>
      <c r="Q183" s="227">
        <v>0.216</v>
      </c>
      <c r="R183" s="227">
        <f>Q183*H183</f>
        <v>108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148</v>
      </c>
      <c r="AT183" s="229" t="s">
        <v>144</v>
      </c>
      <c r="AU183" s="229" t="s">
        <v>91</v>
      </c>
      <c r="AY183" s="17" t="s">
        <v>142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89</v>
      </c>
      <c r="BK183" s="230">
        <f>ROUND(I183*H183,2)</f>
        <v>0</v>
      </c>
      <c r="BL183" s="17" t="s">
        <v>148</v>
      </c>
      <c r="BM183" s="229" t="s">
        <v>431</v>
      </c>
    </row>
    <row r="184" s="13" customFormat="1">
      <c r="A184" s="13"/>
      <c r="B184" s="231"/>
      <c r="C184" s="232"/>
      <c r="D184" s="233" t="s">
        <v>150</v>
      </c>
      <c r="E184" s="234" t="s">
        <v>1</v>
      </c>
      <c r="F184" s="235" t="s">
        <v>432</v>
      </c>
      <c r="G184" s="232"/>
      <c r="H184" s="236">
        <v>500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150</v>
      </c>
      <c r="AU184" s="242" t="s">
        <v>91</v>
      </c>
      <c r="AV184" s="13" t="s">
        <v>91</v>
      </c>
      <c r="AW184" s="13" t="s">
        <v>36</v>
      </c>
      <c r="AX184" s="13" t="s">
        <v>89</v>
      </c>
      <c r="AY184" s="242" t="s">
        <v>142</v>
      </c>
    </row>
    <row r="185" s="2" customFormat="1" ht="16.5" customHeight="1">
      <c r="A185" s="38"/>
      <c r="B185" s="39"/>
      <c r="C185" s="218" t="s">
        <v>253</v>
      </c>
      <c r="D185" s="218" t="s">
        <v>144</v>
      </c>
      <c r="E185" s="219" t="s">
        <v>433</v>
      </c>
      <c r="F185" s="220" t="s">
        <v>434</v>
      </c>
      <c r="G185" s="221" t="s">
        <v>147</v>
      </c>
      <c r="H185" s="222">
        <v>136.5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46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148</v>
      </c>
      <c r="AT185" s="229" t="s">
        <v>144</v>
      </c>
      <c r="AU185" s="229" t="s">
        <v>91</v>
      </c>
      <c r="AY185" s="17" t="s">
        <v>142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89</v>
      </c>
      <c r="BK185" s="230">
        <f>ROUND(I185*H185,2)</f>
        <v>0</v>
      </c>
      <c r="BL185" s="17" t="s">
        <v>148</v>
      </c>
      <c r="BM185" s="229" t="s">
        <v>435</v>
      </c>
    </row>
    <row r="186" s="13" customFormat="1">
      <c r="A186" s="13"/>
      <c r="B186" s="231"/>
      <c r="C186" s="232"/>
      <c r="D186" s="233" t="s">
        <v>150</v>
      </c>
      <c r="E186" s="234" t="s">
        <v>1</v>
      </c>
      <c r="F186" s="235" t="s">
        <v>436</v>
      </c>
      <c r="G186" s="232"/>
      <c r="H186" s="236">
        <v>136.5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150</v>
      </c>
      <c r="AU186" s="242" t="s">
        <v>91</v>
      </c>
      <c r="AV186" s="13" t="s">
        <v>91</v>
      </c>
      <c r="AW186" s="13" t="s">
        <v>36</v>
      </c>
      <c r="AX186" s="13" t="s">
        <v>89</v>
      </c>
      <c r="AY186" s="242" t="s">
        <v>142</v>
      </c>
    </row>
    <row r="187" s="2" customFormat="1" ht="16.5" customHeight="1">
      <c r="A187" s="38"/>
      <c r="B187" s="39"/>
      <c r="C187" s="218" t="s">
        <v>259</v>
      </c>
      <c r="D187" s="218" t="s">
        <v>144</v>
      </c>
      <c r="E187" s="219" t="s">
        <v>437</v>
      </c>
      <c r="F187" s="220" t="s">
        <v>438</v>
      </c>
      <c r="G187" s="221" t="s">
        <v>147</v>
      </c>
      <c r="H187" s="222">
        <v>130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46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148</v>
      </c>
      <c r="AT187" s="229" t="s">
        <v>144</v>
      </c>
      <c r="AU187" s="229" t="s">
        <v>91</v>
      </c>
      <c r="AY187" s="17" t="s">
        <v>142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89</v>
      </c>
      <c r="BK187" s="230">
        <f>ROUND(I187*H187,2)</f>
        <v>0</v>
      </c>
      <c r="BL187" s="17" t="s">
        <v>148</v>
      </c>
      <c r="BM187" s="229" t="s">
        <v>439</v>
      </c>
    </row>
    <row r="188" s="13" customFormat="1">
      <c r="A188" s="13"/>
      <c r="B188" s="231"/>
      <c r="C188" s="232"/>
      <c r="D188" s="233" t="s">
        <v>150</v>
      </c>
      <c r="E188" s="234" t="s">
        <v>1</v>
      </c>
      <c r="F188" s="235" t="s">
        <v>440</v>
      </c>
      <c r="G188" s="232"/>
      <c r="H188" s="236">
        <v>130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150</v>
      </c>
      <c r="AU188" s="242" t="s">
        <v>91</v>
      </c>
      <c r="AV188" s="13" t="s">
        <v>91</v>
      </c>
      <c r="AW188" s="13" t="s">
        <v>36</v>
      </c>
      <c r="AX188" s="13" t="s">
        <v>89</v>
      </c>
      <c r="AY188" s="242" t="s">
        <v>142</v>
      </c>
    </row>
    <row r="189" s="2" customFormat="1" ht="16.5" customHeight="1">
      <c r="A189" s="38"/>
      <c r="B189" s="39"/>
      <c r="C189" s="218" t="s">
        <v>264</v>
      </c>
      <c r="D189" s="218" t="s">
        <v>144</v>
      </c>
      <c r="E189" s="219" t="s">
        <v>441</v>
      </c>
      <c r="F189" s="220" t="s">
        <v>442</v>
      </c>
      <c r="G189" s="221" t="s">
        <v>147</v>
      </c>
      <c r="H189" s="222">
        <v>2100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46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148</v>
      </c>
      <c r="AT189" s="229" t="s">
        <v>144</v>
      </c>
      <c r="AU189" s="229" t="s">
        <v>91</v>
      </c>
      <c r="AY189" s="17" t="s">
        <v>142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89</v>
      </c>
      <c r="BK189" s="230">
        <f>ROUND(I189*H189,2)</f>
        <v>0</v>
      </c>
      <c r="BL189" s="17" t="s">
        <v>148</v>
      </c>
      <c r="BM189" s="229" t="s">
        <v>443</v>
      </c>
    </row>
    <row r="190" s="13" customFormat="1">
      <c r="A190" s="13"/>
      <c r="B190" s="231"/>
      <c r="C190" s="232"/>
      <c r="D190" s="233" t="s">
        <v>150</v>
      </c>
      <c r="E190" s="234" t="s">
        <v>1</v>
      </c>
      <c r="F190" s="235" t="s">
        <v>444</v>
      </c>
      <c r="G190" s="232"/>
      <c r="H190" s="236">
        <v>2100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150</v>
      </c>
      <c r="AU190" s="242" t="s">
        <v>91</v>
      </c>
      <c r="AV190" s="13" t="s">
        <v>91</v>
      </c>
      <c r="AW190" s="13" t="s">
        <v>36</v>
      </c>
      <c r="AX190" s="13" t="s">
        <v>89</v>
      </c>
      <c r="AY190" s="242" t="s">
        <v>142</v>
      </c>
    </row>
    <row r="191" s="2" customFormat="1" ht="21.75" customHeight="1">
      <c r="A191" s="38"/>
      <c r="B191" s="39"/>
      <c r="C191" s="218" t="s">
        <v>269</v>
      </c>
      <c r="D191" s="218" t="s">
        <v>144</v>
      </c>
      <c r="E191" s="219" t="s">
        <v>445</v>
      </c>
      <c r="F191" s="220" t="s">
        <v>446</v>
      </c>
      <c r="G191" s="221" t="s">
        <v>147</v>
      </c>
      <c r="H191" s="222">
        <v>130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46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148</v>
      </c>
      <c r="AT191" s="229" t="s">
        <v>144</v>
      </c>
      <c r="AU191" s="229" t="s">
        <v>91</v>
      </c>
      <c r="AY191" s="17" t="s">
        <v>142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89</v>
      </c>
      <c r="BK191" s="230">
        <f>ROUND(I191*H191,2)</f>
        <v>0</v>
      </c>
      <c r="BL191" s="17" t="s">
        <v>148</v>
      </c>
      <c r="BM191" s="229" t="s">
        <v>447</v>
      </c>
    </row>
    <row r="192" s="13" customFormat="1">
      <c r="A192" s="13"/>
      <c r="B192" s="231"/>
      <c r="C192" s="232"/>
      <c r="D192" s="233" t="s">
        <v>150</v>
      </c>
      <c r="E192" s="234" t="s">
        <v>1</v>
      </c>
      <c r="F192" s="235" t="s">
        <v>440</v>
      </c>
      <c r="G192" s="232"/>
      <c r="H192" s="236">
        <v>130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150</v>
      </c>
      <c r="AU192" s="242" t="s">
        <v>91</v>
      </c>
      <c r="AV192" s="13" t="s">
        <v>91</v>
      </c>
      <c r="AW192" s="13" t="s">
        <v>36</v>
      </c>
      <c r="AX192" s="13" t="s">
        <v>89</v>
      </c>
      <c r="AY192" s="242" t="s">
        <v>142</v>
      </c>
    </row>
    <row r="193" s="2" customFormat="1" ht="16.5" customHeight="1">
      <c r="A193" s="38"/>
      <c r="B193" s="39"/>
      <c r="C193" s="218" t="s">
        <v>275</v>
      </c>
      <c r="D193" s="218" t="s">
        <v>144</v>
      </c>
      <c r="E193" s="219" t="s">
        <v>448</v>
      </c>
      <c r="F193" s="220" t="s">
        <v>449</v>
      </c>
      <c r="G193" s="221" t="s">
        <v>147</v>
      </c>
      <c r="H193" s="222">
        <v>9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46</v>
      </c>
      <c r="O193" s="91"/>
      <c r="P193" s="227">
        <f>O193*H193</f>
        <v>0</v>
      </c>
      <c r="Q193" s="227">
        <v>0.61404000000000003</v>
      </c>
      <c r="R193" s="227">
        <f>Q193*H193</f>
        <v>5.5263600000000004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148</v>
      </c>
      <c r="AT193" s="229" t="s">
        <v>144</v>
      </c>
      <c r="AU193" s="229" t="s">
        <v>91</v>
      </c>
      <c r="AY193" s="17" t="s">
        <v>142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89</v>
      </c>
      <c r="BK193" s="230">
        <f>ROUND(I193*H193,2)</f>
        <v>0</v>
      </c>
      <c r="BL193" s="17" t="s">
        <v>148</v>
      </c>
      <c r="BM193" s="229" t="s">
        <v>450</v>
      </c>
    </row>
    <row r="194" s="13" customFormat="1">
      <c r="A194" s="13"/>
      <c r="B194" s="231"/>
      <c r="C194" s="232"/>
      <c r="D194" s="233" t="s">
        <v>150</v>
      </c>
      <c r="E194" s="234" t="s">
        <v>1</v>
      </c>
      <c r="F194" s="235" t="s">
        <v>451</v>
      </c>
      <c r="G194" s="232"/>
      <c r="H194" s="236">
        <v>9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150</v>
      </c>
      <c r="AU194" s="242" t="s">
        <v>91</v>
      </c>
      <c r="AV194" s="13" t="s">
        <v>91</v>
      </c>
      <c r="AW194" s="13" t="s">
        <v>36</v>
      </c>
      <c r="AX194" s="13" t="s">
        <v>89</v>
      </c>
      <c r="AY194" s="242" t="s">
        <v>142</v>
      </c>
    </row>
    <row r="195" s="12" customFormat="1" ht="22.8" customHeight="1">
      <c r="A195" s="12"/>
      <c r="B195" s="202"/>
      <c r="C195" s="203"/>
      <c r="D195" s="204" t="s">
        <v>80</v>
      </c>
      <c r="E195" s="216" t="s">
        <v>190</v>
      </c>
      <c r="F195" s="216" t="s">
        <v>237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SUM(P196:P211)</f>
        <v>0</v>
      </c>
      <c r="Q195" s="210"/>
      <c r="R195" s="211">
        <f>SUM(R196:R211)</f>
        <v>0.24732000000000001</v>
      </c>
      <c r="S195" s="210"/>
      <c r="T195" s="212">
        <f>SUM(T196:T211)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89</v>
      </c>
      <c r="AT195" s="214" t="s">
        <v>80</v>
      </c>
      <c r="AU195" s="214" t="s">
        <v>89</v>
      </c>
      <c r="AY195" s="213" t="s">
        <v>142</v>
      </c>
      <c r="BK195" s="215">
        <f>SUM(BK196:BK211)</f>
        <v>0</v>
      </c>
    </row>
    <row r="196" s="2" customFormat="1" ht="16.5" customHeight="1">
      <c r="A196" s="38"/>
      <c r="B196" s="39"/>
      <c r="C196" s="218" t="s">
        <v>452</v>
      </c>
      <c r="D196" s="218" t="s">
        <v>144</v>
      </c>
      <c r="E196" s="219" t="s">
        <v>453</v>
      </c>
      <c r="F196" s="220" t="s">
        <v>454</v>
      </c>
      <c r="G196" s="221" t="s">
        <v>204</v>
      </c>
      <c r="H196" s="222">
        <v>2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46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148</v>
      </c>
      <c r="AT196" s="229" t="s">
        <v>144</v>
      </c>
      <c r="AU196" s="229" t="s">
        <v>91</v>
      </c>
      <c r="AY196" s="17" t="s">
        <v>142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89</v>
      </c>
      <c r="BK196" s="230">
        <f>ROUND(I196*H196,2)</f>
        <v>0</v>
      </c>
      <c r="BL196" s="17" t="s">
        <v>148</v>
      </c>
      <c r="BM196" s="229" t="s">
        <v>455</v>
      </c>
    </row>
    <row r="197" s="13" customFormat="1">
      <c r="A197" s="13"/>
      <c r="B197" s="231"/>
      <c r="C197" s="232"/>
      <c r="D197" s="233" t="s">
        <v>150</v>
      </c>
      <c r="E197" s="234" t="s">
        <v>1</v>
      </c>
      <c r="F197" s="235" t="s">
        <v>91</v>
      </c>
      <c r="G197" s="232"/>
      <c r="H197" s="236">
        <v>2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150</v>
      </c>
      <c r="AU197" s="242" t="s">
        <v>91</v>
      </c>
      <c r="AV197" s="13" t="s">
        <v>91</v>
      </c>
      <c r="AW197" s="13" t="s">
        <v>36</v>
      </c>
      <c r="AX197" s="13" t="s">
        <v>89</v>
      </c>
      <c r="AY197" s="242" t="s">
        <v>142</v>
      </c>
    </row>
    <row r="198" s="2" customFormat="1" ht="16.5" customHeight="1">
      <c r="A198" s="38"/>
      <c r="B198" s="39"/>
      <c r="C198" s="253" t="s">
        <v>456</v>
      </c>
      <c r="D198" s="253" t="s">
        <v>207</v>
      </c>
      <c r="E198" s="254" t="s">
        <v>457</v>
      </c>
      <c r="F198" s="255" t="s">
        <v>458</v>
      </c>
      <c r="G198" s="256" t="s">
        <v>204</v>
      </c>
      <c r="H198" s="257">
        <v>2</v>
      </c>
      <c r="I198" s="258"/>
      <c r="J198" s="259">
        <f>ROUND(I198*H198,2)</f>
        <v>0</v>
      </c>
      <c r="K198" s="255" t="s">
        <v>1</v>
      </c>
      <c r="L198" s="260"/>
      <c r="M198" s="261" t="s">
        <v>1</v>
      </c>
      <c r="N198" s="262" t="s">
        <v>46</v>
      </c>
      <c r="O198" s="91"/>
      <c r="P198" s="227">
        <f>O198*H198</f>
        <v>0</v>
      </c>
      <c r="Q198" s="227">
        <v>0.0020999999999999999</v>
      </c>
      <c r="R198" s="227">
        <f>Q198*H198</f>
        <v>0.0041999999999999997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185</v>
      </c>
      <c r="AT198" s="229" t="s">
        <v>207</v>
      </c>
      <c r="AU198" s="229" t="s">
        <v>91</v>
      </c>
      <c r="AY198" s="17" t="s">
        <v>142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89</v>
      </c>
      <c r="BK198" s="230">
        <f>ROUND(I198*H198,2)</f>
        <v>0</v>
      </c>
      <c r="BL198" s="17" t="s">
        <v>148</v>
      </c>
      <c r="BM198" s="229" t="s">
        <v>459</v>
      </c>
    </row>
    <row r="199" s="13" customFormat="1">
      <c r="A199" s="13"/>
      <c r="B199" s="231"/>
      <c r="C199" s="232"/>
      <c r="D199" s="233" t="s">
        <v>150</v>
      </c>
      <c r="E199" s="234" t="s">
        <v>1</v>
      </c>
      <c r="F199" s="235" t="s">
        <v>460</v>
      </c>
      <c r="G199" s="232"/>
      <c r="H199" s="236">
        <v>2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150</v>
      </c>
      <c r="AU199" s="242" t="s">
        <v>91</v>
      </c>
      <c r="AV199" s="13" t="s">
        <v>91</v>
      </c>
      <c r="AW199" s="13" t="s">
        <v>36</v>
      </c>
      <c r="AX199" s="13" t="s">
        <v>89</v>
      </c>
      <c r="AY199" s="242" t="s">
        <v>142</v>
      </c>
    </row>
    <row r="200" s="2" customFormat="1" ht="16.5" customHeight="1">
      <c r="A200" s="38"/>
      <c r="B200" s="39"/>
      <c r="C200" s="218" t="s">
        <v>461</v>
      </c>
      <c r="D200" s="218" t="s">
        <v>144</v>
      </c>
      <c r="E200" s="219" t="s">
        <v>462</v>
      </c>
      <c r="F200" s="220" t="s">
        <v>463</v>
      </c>
      <c r="G200" s="221" t="s">
        <v>204</v>
      </c>
      <c r="H200" s="222">
        <v>3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46</v>
      </c>
      <c r="O200" s="91"/>
      <c r="P200" s="227">
        <f>O200*H200</f>
        <v>0</v>
      </c>
      <c r="Q200" s="227">
        <v>0.00069999999999999999</v>
      </c>
      <c r="R200" s="227">
        <f>Q200*H200</f>
        <v>0.0020999999999999999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148</v>
      </c>
      <c r="AT200" s="229" t="s">
        <v>144</v>
      </c>
      <c r="AU200" s="229" t="s">
        <v>91</v>
      </c>
      <c r="AY200" s="17" t="s">
        <v>142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89</v>
      </c>
      <c r="BK200" s="230">
        <f>ROUND(I200*H200,2)</f>
        <v>0</v>
      </c>
      <c r="BL200" s="17" t="s">
        <v>148</v>
      </c>
      <c r="BM200" s="229" t="s">
        <v>464</v>
      </c>
    </row>
    <row r="201" s="13" customFormat="1">
      <c r="A201" s="13"/>
      <c r="B201" s="231"/>
      <c r="C201" s="232"/>
      <c r="D201" s="233" t="s">
        <v>150</v>
      </c>
      <c r="E201" s="234" t="s">
        <v>1</v>
      </c>
      <c r="F201" s="235" t="s">
        <v>465</v>
      </c>
      <c r="G201" s="232"/>
      <c r="H201" s="236">
        <v>3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150</v>
      </c>
      <c r="AU201" s="242" t="s">
        <v>91</v>
      </c>
      <c r="AV201" s="13" t="s">
        <v>91</v>
      </c>
      <c r="AW201" s="13" t="s">
        <v>36</v>
      </c>
      <c r="AX201" s="13" t="s">
        <v>81</v>
      </c>
      <c r="AY201" s="242" t="s">
        <v>142</v>
      </c>
    </row>
    <row r="202" s="15" customFormat="1">
      <c r="A202" s="15"/>
      <c r="B202" s="276"/>
      <c r="C202" s="277"/>
      <c r="D202" s="233" t="s">
        <v>150</v>
      </c>
      <c r="E202" s="278" t="s">
        <v>1</v>
      </c>
      <c r="F202" s="279" t="s">
        <v>346</v>
      </c>
      <c r="G202" s="277"/>
      <c r="H202" s="280">
        <v>3</v>
      </c>
      <c r="I202" s="281"/>
      <c r="J202" s="277"/>
      <c r="K202" s="277"/>
      <c r="L202" s="282"/>
      <c r="M202" s="283"/>
      <c r="N202" s="284"/>
      <c r="O202" s="284"/>
      <c r="P202" s="284"/>
      <c r="Q202" s="284"/>
      <c r="R202" s="284"/>
      <c r="S202" s="284"/>
      <c r="T202" s="28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6" t="s">
        <v>150</v>
      </c>
      <c r="AU202" s="286" t="s">
        <v>91</v>
      </c>
      <c r="AV202" s="15" t="s">
        <v>148</v>
      </c>
      <c r="AW202" s="15" t="s">
        <v>36</v>
      </c>
      <c r="AX202" s="15" t="s">
        <v>89</v>
      </c>
      <c r="AY202" s="286" t="s">
        <v>142</v>
      </c>
    </row>
    <row r="203" s="2" customFormat="1" ht="16.5" customHeight="1">
      <c r="A203" s="38"/>
      <c r="B203" s="39"/>
      <c r="C203" s="253" t="s">
        <v>466</v>
      </c>
      <c r="D203" s="253" t="s">
        <v>207</v>
      </c>
      <c r="E203" s="254" t="s">
        <v>467</v>
      </c>
      <c r="F203" s="255" t="s">
        <v>468</v>
      </c>
      <c r="G203" s="256" t="s">
        <v>204</v>
      </c>
      <c r="H203" s="257">
        <v>2</v>
      </c>
      <c r="I203" s="258"/>
      <c r="J203" s="259">
        <f>ROUND(I203*H203,2)</f>
        <v>0</v>
      </c>
      <c r="K203" s="255" t="s">
        <v>1</v>
      </c>
      <c r="L203" s="260"/>
      <c r="M203" s="261" t="s">
        <v>1</v>
      </c>
      <c r="N203" s="262" t="s">
        <v>46</v>
      </c>
      <c r="O203" s="91"/>
      <c r="P203" s="227">
        <f>O203*H203</f>
        <v>0</v>
      </c>
      <c r="Q203" s="227">
        <v>0.0012999999999999999</v>
      </c>
      <c r="R203" s="227">
        <f>Q203*H203</f>
        <v>0.0025999999999999999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185</v>
      </c>
      <c r="AT203" s="229" t="s">
        <v>207</v>
      </c>
      <c r="AU203" s="229" t="s">
        <v>91</v>
      </c>
      <c r="AY203" s="17" t="s">
        <v>142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89</v>
      </c>
      <c r="BK203" s="230">
        <f>ROUND(I203*H203,2)</f>
        <v>0</v>
      </c>
      <c r="BL203" s="17" t="s">
        <v>148</v>
      </c>
      <c r="BM203" s="229" t="s">
        <v>469</v>
      </c>
    </row>
    <row r="204" s="13" customFormat="1">
      <c r="A204" s="13"/>
      <c r="B204" s="231"/>
      <c r="C204" s="232"/>
      <c r="D204" s="233" t="s">
        <v>150</v>
      </c>
      <c r="E204" s="234" t="s">
        <v>1</v>
      </c>
      <c r="F204" s="235" t="s">
        <v>470</v>
      </c>
      <c r="G204" s="232"/>
      <c r="H204" s="236">
        <v>2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150</v>
      </c>
      <c r="AU204" s="242" t="s">
        <v>91</v>
      </c>
      <c r="AV204" s="13" t="s">
        <v>91</v>
      </c>
      <c r="AW204" s="13" t="s">
        <v>36</v>
      </c>
      <c r="AX204" s="13" t="s">
        <v>89</v>
      </c>
      <c r="AY204" s="242" t="s">
        <v>142</v>
      </c>
    </row>
    <row r="205" s="2" customFormat="1" ht="16.5" customHeight="1">
      <c r="A205" s="38"/>
      <c r="B205" s="39"/>
      <c r="C205" s="253" t="s">
        <v>471</v>
      </c>
      <c r="D205" s="253" t="s">
        <v>207</v>
      </c>
      <c r="E205" s="254" t="s">
        <v>472</v>
      </c>
      <c r="F205" s="255" t="s">
        <v>473</v>
      </c>
      <c r="G205" s="256" t="s">
        <v>204</v>
      </c>
      <c r="H205" s="257">
        <v>1</v>
      </c>
      <c r="I205" s="258"/>
      <c r="J205" s="259">
        <f>ROUND(I205*H205,2)</f>
        <v>0</v>
      </c>
      <c r="K205" s="255" t="s">
        <v>1</v>
      </c>
      <c r="L205" s="260"/>
      <c r="M205" s="261" t="s">
        <v>1</v>
      </c>
      <c r="N205" s="262" t="s">
        <v>46</v>
      </c>
      <c r="O205" s="91"/>
      <c r="P205" s="227">
        <f>O205*H205</f>
        <v>0</v>
      </c>
      <c r="Q205" s="227">
        <v>0.0016999999999999999</v>
      </c>
      <c r="R205" s="227">
        <f>Q205*H205</f>
        <v>0.0016999999999999999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185</v>
      </c>
      <c r="AT205" s="229" t="s">
        <v>207</v>
      </c>
      <c r="AU205" s="229" t="s">
        <v>91</v>
      </c>
      <c r="AY205" s="17" t="s">
        <v>142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89</v>
      </c>
      <c r="BK205" s="230">
        <f>ROUND(I205*H205,2)</f>
        <v>0</v>
      </c>
      <c r="BL205" s="17" t="s">
        <v>148</v>
      </c>
      <c r="BM205" s="229" t="s">
        <v>474</v>
      </c>
    </row>
    <row r="206" s="13" customFormat="1">
      <c r="A206" s="13"/>
      <c r="B206" s="231"/>
      <c r="C206" s="232"/>
      <c r="D206" s="233" t="s">
        <v>150</v>
      </c>
      <c r="E206" s="234" t="s">
        <v>1</v>
      </c>
      <c r="F206" s="235" t="s">
        <v>475</v>
      </c>
      <c r="G206" s="232"/>
      <c r="H206" s="236">
        <v>1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150</v>
      </c>
      <c r="AU206" s="242" t="s">
        <v>91</v>
      </c>
      <c r="AV206" s="13" t="s">
        <v>91</v>
      </c>
      <c r="AW206" s="13" t="s">
        <v>36</v>
      </c>
      <c r="AX206" s="13" t="s">
        <v>89</v>
      </c>
      <c r="AY206" s="242" t="s">
        <v>142</v>
      </c>
    </row>
    <row r="207" s="2" customFormat="1" ht="16.5" customHeight="1">
      <c r="A207" s="38"/>
      <c r="B207" s="39"/>
      <c r="C207" s="218" t="s">
        <v>476</v>
      </c>
      <c r="D207" s="218" t="s">
        <v>144</v>
      </c>
      <c r="E207" s="219" t="s">
        <v>477</v>
      </c>
      <c r="F207" s="220" t="s">
        <v>478</v>
      </c>
      <c r="G207" s="221" t="s">
        <v>204</v>
      </c>
      <c r="H207" s="222">
        <v>2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46</v>
      </c>
      <c r="O207" s="91"/>
      <c r="P207" s="227">
        <f>O207*H207</f>
        <v>0</v>
      </c>
      <c r="Q207" s="227">
        <v>0.11241</v>
      </c>
      <c r="R207" s="227">
        <f>Q207*H207</f>
        <v>0.22481999999999999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148</v>
      </c>
      <c r="AT207" s="229" t="s">
        <v>144</v>
      </c>
      <c r="AU207" s="229" t="s">
        <v>91</v>
      </c>
      <c r="AY207" s="17" t="s">
        <v>142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89</v>
      </c>
      <c r="BK207" s="230">
        <f>ROUND(I207*H207,2)</f>
        <v>0</v>
      </c>
      <c r="BL207" s="17" t="s">
        <v>148</v>
      </c>
      <c r="BM207" s="229" t="s">
        <v>479</v>
      </c>
    </row>
    <row r="208" s="2" customFormat="1" ht="16.5" customHeight="1">
      <c r="A208" s="38"/>
      <c r="B208" s="39"/>
      <c r="C208" s="253" t="s">
        <v>480</v>
      </c>
      <c r="D208" s="253" t="s">
        <v>207</v>
      </c>
      <c r="E208" s="254" t="s">
        <v>481</v>
      </c>
      <c r="F208" s="255" t="s">
        <v>482</v>
      </c>
      <c r="G208" s="256" t="s">
        <v>204</v>
      </c>
      <c r="H208" s="257">
        <v>2</v>
      </c>
      <c r="I208" s="258"/>
      <c r="J208" s="259">
        <f>ROUND(I208*H208,2)</f>
        <v>0</v>
      </c>
      <c r="K208" s="255" t="s">
        <v>1</v>
      </c>
      <c r="L208" s="260"/>
      <c r="M208" s="261" t="s">
        <v>1</v>
      </c>
      <c r="N208" s="262" t="s">
        <v>46</v>
      </c>
      <c r="O208" s="91"/>
      <c r="P208" s="227">
        <f>O208*H208</f>
        <v>0</v>
      </c>
      <c r="Q208" s="227">
        <v>0.0025000000000000001</v>
      </c>
      <c r="R208" s="227">
        <f>Q208*H208</f>
        <v>0.0050000000000000001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185</v>
      </c>
      <c r="AT208" s="229" t="s">
        <v>207</v>
      </c>
      <c r="AU208" s="229" t="s">
        <v>91</v>
      </c>
      <c r="AY208" s="17" t="s">
        <v>142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89</v>
      </c>
      <c r="BK208" s="230">
        <f>ROUND(I208*H208,2)</f>
        <v>0</v>
      </c>
      <c r="BL208" s="17" t="s">
        <v>148</v>
      </c>
      <c r="BM208" s="229" t="s">
        <v>483</v>
      </c>
    </row>
    <row r="209" s="2" customFormat="1" ht="16.5" customHeight="1">
      <c r="A209" s="38"/>
      <c r="B209" s="39"/>
      <c r="C209" s="253" t="s">
        <v>484</v>
      </c>
      <c r="D209" s="253" t="s">
        <v>207</v>
      </c>
      <c r="E209" s="254" t="s">
        <v>485</v>
      </c>
      <c r="F209" s="255" t="s">
        <v>486</v>
      </c>
      <c r="G209" s="256" t="s">
        <v>204</v>
      </c>
      <c r="H209" s="257">
        <v>2</v>
      </c>
      <c r="I209" s="258"/>
      <c r="J209" s="259">
        <f>ROUND(I209*H209,2)</f>
        <v>0</v>
      </c>
      <c r="K209" s="255" t="s">
        <v>1</v>
      </c>
      <c r="L209" s="260"/>
      <c r="M209" s="261" t="s">
        <v>1</v>
      </c>
      <c r="N209" s="262" t="s">
        <v>46</v>
      </c>
      <c r="O209" s="91"/>
      <c r="P209" s="227">
        <f>O209*H209</f>
        <v>0</v>
      </c>
      <c r="Q209" s="227">
        <v>0.0030000000000000001</v>
      </c>
      <c r="R209" s="227">
        <f>Q209*H209</f>
        <v>0.0060000000000000001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214</v>
      </c>
      <c r="AT209" s="229" t="s">
        <v>207</v>
      </c>
      <c r="AU209" s="229" t="s">
        <v>91</v>
      </c>
      <c r="AY209" s="17" t="s">
        <v>142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89</v>
      </c>
      <c r="BK209" s="230">
        <f>ROUND(I209*H209,2)</f>
        <v>0</v>
      </c>
      <c r="BL209" s="17" t="s">
        <v>214</v>
      </c>
      <c r="BM209" s="229" t="s">
        <v>487</v>
      </c>
    </row>
    <row r="210" s="2" customFormat="1" ht="16.5" customHeight="1">
      <c r="A210" s="38"/>
      <c r="B210" s="39"/>
      <c r="C210" s="253" t="s">
        <v>488</v>
      </c>
      <c r="D210" s="253" t="s">
        <v>207</v>
      </c>
      <c r="E210" s="254" t="s">
        <v>489</v>
      </c>
      <c r="F210" s="255" t="s">
        <v>490</v>
      </c>
      <c r="G210" s="256" t="s">
        <v>204</v>
      </c>
      <c r="H210" s="257">
        <v>2</v>
      </c>
      <c r="I210" s="258"/>
      <c r="J210" s="259">
        <f>ROUND(I210*H210,2)</f>
        <v>0</v>
      </c>
      <c r="K210" s="255" t="s">
        <v>1</v>
      </c>
      <c r="L210" s="260"/>
      <c r="M210" s="261" t="s">
        <v>1</v>
      </c>
      <c r="N210" s="262" t="s">
        <v>46</v>
      </c>
      <c r="O210" s="91"/>
      <c r="P210" s="227">
        <f>O210*H210</f>
        <v>0</v>
      </c>
      <c r="Q210" s="227">
        <v>0.00035</v>
      </c>
      <c r="R210" s="227">
        <f>Q210*H210</f>
        <v>0.00069999999999999999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214</v>
      </c>
      <c r="AT210" s="229" t="s">
        <v>207</v>
      </c>
      <c r="AU210" s="229" t="s">
        <v>91</v>
      </c>
      <c r="AY210" s="17" t="s">
        <v>142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89</v>
      </c>
      <c r="BK210" s="230">
        <f>ROUND(I210*H210,2)</f>
        <v>0</v>
      </c>
      <c r="BL210" s="17" t="s">
        <v>214</v>
      </c>
      <c r="BM210" s="229" t="s">
        <v>491</v>
      </c>
    </row>
    <row r="211" s="2" customFormat="1" ht="16.5" customHeight="1">
      <c r="A211" s="38"/>
      <c r="B211" s="39"/>
      <c r="C211" s="253" t="s">
        <v>492</v>
      </c>
      <c r="D211" s="253" t="s">
        <v>207</v>
      </c>
      <c r="E211" s="254" t="s">
        <v>493</v>
      </c>
      <c r="F211" s="255" t="s">
        <v>494</v>
      </c>
      <c r="G211" s="256" t="s">
        <v>204</v>
      </c>
      <c r="H211" s="257">
        <v>2</v>
      </c>
      <c r="I211" s="258"/>
      <c r="J211" s="259">
        <f>ROUND(I211*H211,2)</f>
        <v>0</v>
      </c>
      <c r="K211" s="255" t="s">
        <v>1</v>
      </c>
      <c r="L211" s="260"/>
      <c r="M211" s="261" t="s">
        <v>1</v>
      </c>
      <c r="N211" s="262" t="s">
        <v>46</v>
      </c>
      <c r="O211" s="91"/>
      <c r="P211" s="227">
        <f>O211*H211</f>
        <v>0</v>
      </c>
      <c r="Q211" s="227">
        <v>0.00010000000000000001</v>
      </c>
      <c r="R211" s="227">
        <f>Q211*H211</f>
        <v>0.00020000000000000001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214</v>
      </c>
      <c r="AT211" s="229" t="s">
        <v>207</v>
      </c>
      <c r="AU211" s="229" t="s">
        <v>91</v>
      </c>
      <c r="AY211" s="17" t="s">
        <v>142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89</v>
      </c>
      <c r="BK211" s="230">
        <f>ROUND(I211*H211,2)</f>
        <v>0</v>
      </c>
      <c r="BL211" s="17" t="s">
        <v>214</v>
      </c>
      <c r="BM211" s="229" t="s">
        <v>495</v>
      </c>
    </row>
    <row r="212" s="12" customFormat="1" ht="22.8" customHeight="1">
      <c r="A212" s="12"/>
      <c r="B212" s="202"/>
      <c r="C212" s="203"/>
      <c r="D212" s="204" t="s">
        <v>80</v>
      </c>
      <c r="E212" s="216" t="s">
        <v>273</v>
      </c>
      <c r="F212" s="216" t="s">
        <v>274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P213</f>
        <v>0</v>
      </c>
      <c r="Q212" s="210"/>
      <c r="R212" s="211">
        <f>R213</f>
        <v>0</v>
      </c>
      <c r="S212" s="210"/>
      <c r="T212" s="212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89</v>
      </c>
      <c r="AT212" s="214" t="s">
        <v>80</v>
      </c>
      <c r="AU212" s="214" t="s">
        <v>89</v>
      </c>
      <c r="AY212" s="213" t="s">
        <v>142</v>
      </c>
      <c r="BK212" s="215">
        <f>BK213</f>
        <v>0</v>
      </c>
    </row>
    <row r="213" s="2" customFormat="1" ht="21.75" customHeight="1">
      <c r="A213" s="38"/>
      <c r="B213" s="39"/>
      <c r="C213" s="218" t="s">
        <v>496</v>
      </c>
      <c r="D213" s="218" t="s">
        <v>144</v>
      </c>
      <c r="E213" s="219" t="s">
        <v>276</v>
      </c>
      <c r="F213" s="220" t="s">
        <v>277</v>
      </c>
      <c r="G213" s="221" t="s">
        <v>262</v>
      </c>
      <c r="H213" s="222">
        <v>442.75599999999997</v>
      </c>
      <c r="I213" s="223"/>
      <c r="J213" s="224">
        <f>ROUND(I213*H213,2)</f>
        <v>0</v>
      </c>
      <c r="K213" s="220" t="s">
        <v>1</v>
      </c>
      <c r="L213" s="44"/>
      <c r="M213" s="263" t="s">
        <v>1</v>
      </c>
      <c r="N213" s="264" t="s">
        <v>46</v>
      </c>
      <c r="O213" s="265"/>
      <c r="P213" s="266">
        <f>O213*H213</f>
        <v>0</v>
      </c>
      <c r="Q213" s="266">
        <v>0</v>
      </c>
      <c r="R213" s="266">
        <f>Q213*H213</f>
        <v>0</v>
      </c>
      <c r="S213" s="266">
        <v>0</v>
      </c>
      <c r="T213" s="26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148</v>
      </c>
      <c r="AT213" s="229" t="s">
        <v>144</v>
      </c>
      <c r="AU213" s="229" t="s">
        <v>91</v>
      </c>
      <c r="AY213" s="17" t="s">
        <v>142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89</v>
      </c>
      <c r="BK213" s="230">
        <f>ROUND(I213*H213,2)</f>
        <v>0</v>
      </c>
      <c r="BL213" s="17" t="s">
        <v>148</v>
      </c>
      <c r="BM213" s="229" t="s">
        <v>497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67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jLGoZ6giwLITF76APfEFCL/L47FBUlsal4YpyKfBk2tcrZ4izhbCBChXG/wrUXjvqehkNM8BcZImDDI5CpbgXA==" hashValue="jtNzw8ECw1THWt+FhOvyg7WqFIQGUWl3c9cfCT2XDTcl5XPXtVT/JF+MCnqAyreWktF2Te9ofGEjdvID/8U1Uw==" algorithmName="SHA-512" password="CC35"/>
  <autoFilter ref="C122:K21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70" r:id="rId1" display="https://podminky.urs.cz/item/CS_URS_2022_01/56495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Průmyslová zóna IV – Cyklotrasa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ROUND((SUM(BE123:BE237)),  2)</f>
        <v>0</v>
      </c>
      <c r="G33" s="38"/>
      <c r="H33" s="38"/>
      <c r="I33" s="155">
        <v>0.20999999999999999</v>
      </c>
      <c r="J33" s="154">
        <f>ROUND(((SUM(BE123:BE237))*I33),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ROUND((SUM(BF123:BF237)),  2)</f>
        <v>0</v>
      </c>
      <c r="G34" s="38"/>
      <c r="H34" s="38"/>
      <c r="I34" s="155">
        <v>0.14999999999999999</v>
      </c>
      <c r="J34" s="154">
        <f>ROUND(((SUM(BF123:BF237))*I34),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ROUND((SUM(BG123:BG237)),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ROUND((SUM(BH123:BH237)),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ROUND((SUM(BI123:BI237)),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Průmyslová zóna IV – Cyklotrasa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102 - Účelová komunikace - km 0,600-1,320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Šumperk</v>
      </c>
      <c r="G89" s="40"/>
      <c r="H89" s="40"/>
      <c r="I89" s="32" t="s">
        <v>22</v>
      </c>
      <c r="J89" s="79" t="str">
        <f>IF(J12="","",J12)</f>
        <v>18. 10. 2021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Šumperk</v>
      </c>
      <c r="G91" s="40"/>
      <c r="H91" s="40"/>
      <c r="I91" s="32" t="s">
        <v>32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340</v>
      </c>
      <c r="E99" s="188"/>
      <c r="F99" s="188"/>
      <c r="G99" s="188"/>
      <c r="H99" s="188"/>
      <c r="I99" s="188"/>
      <c r="J99" s="189">
        <f>J155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341</v>
      </c>
      <c r="E100" s="188"/>
      <c r="F100" s="188"/>
      <c r="G100" s="188"/>
      <c r="H100" s="188"/>
      <c r="I100" s="188"/>
      <c r="J100" s="189">
        <f>J160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342</v>
      </c>
      <c r="E101" s="188"/>
      <c r="F101" s="188"/>
      <c r="G101" s="188"/>
      <c r="H101" s="188"/>
      <c r="I101" s="188"/>
      <c r="J101" s="189">
        <f>J163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124</v>
      </c>
      <c r="E102" s="188"/>
      <c r="F102" s="188"/>
      <c r="G102" s="188"/>
      <c r="H102" s="188"/>
      <c r="I102" s="188"/>
      <c r="J102" s="189">
        <f>J209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126</v>
      </c>
      <c r="E103" s="188"/>
      <c r="F103" s="188"/>
      <c r="G103" s="188"/>
      <c r="H103" s="188"/>
      <c r="I103" s="188"/>
      <c r="J103" s="189">
        <f>J236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Průmyslová zóna IV – Cyklotrasa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102 - Účelová komunikace - km 0,600-1,320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Šumperk</v>
      </c>
      <c r="G117" s="40"/>
      <c r="H117" s="40"/>
      <c r="I117" s="32" t="s">
        <v>22</v>
      </c>
      <c r="J117" s="79" t="str">
        <f>IF(J12="","",J12)</f>
        <v>18. 10. 2021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54.45" customHeight="1">
      <c r="A119" s="38"/>
      <c r="B119" s="39"/>
      <c r="C119" s="32" t="s">
        <v>24</v>
      </c>
      <c r="D119" s="40"/>
      <c r="E119" s="40"/>
      <c r="F119" s="27" t="str">
        <f>E15</f>
        <v>Město Šumperk</v>
      </c>
      <c r="G119" s="40"/>
      <c r="H119" s="40"/>
      <c r="I119" s="32" t="s">
        <v>32</v>
      </c>
      <c r="J119" s="36" t="str">
        <f>E21</f>
        <v>TERRA-POZEMKOVÉ ÚPRAVY s.r.o. Šumperk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37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128</v>
      </c>
      <c r="D122" s="194" t="s">
        <v>66</v>
      </c>
      <c r="E122" s="194" t="s">
        <v>62</v>
      </c>
      <c r="F122" s="194" t="s">
        <v>63</v>
      </c>
      <c r="G122" s="194" t="s">
        <v>129</v>
      </c>
      <c r="H122" s="194" t="s">
        <v>130</v>
      </c>
      <c r="I122" s="194" t="s">
        <v>131</v>
      </c>
      <c r="J122" s="194" t="s">
        <v>118</v>
      </c>
      <c r="K122" s="195" t="s">
        <v>132</v>
      </c>
      <c r="L122" s="196"/>
      <c r="M122" s="100" t="s">
        <v>1</v>
      </c>
      <c r="N122" s="101" t="s">
        <v>45</v>
      </c>
      <c r="O122" s="101" t="s">
        <v>133</v>
      </c>
      <c r="P122" s="101" t="s">
        <v>134</v>
      </c>
      <c r="Q122" s="101" t="s">
        <v>135</v>
      </c>
      <c r="R122" s="101" t="s">
        <v>136</v>
      </c>
      <c r="S122" s="101" t="s">
        <v>137</v>
      </c>
      <c r="T122" s="102" t="s">
        <v>138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139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587.21639280000011</v>
      </c>
      <c r="S123" s="104"/>
      <c r="T123" s="200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80</v>
      </c>
      <c r="AU123" s="17" t="s">
        <v>120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80</v>
      </c>
      <c r="E124" s="205" t="s">
        <v>140</v>
      </c>
      <c r="F124" s="205" t="s">
        <v>141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P125+P155+P160+P163+P209+P236</f>
        <v>0</v>
      </c>
      <c r="Q124" s="210"/>
      <c r="R124" s="211">
        <f>R125+R155+R160+R163+R209+R236</f>
        <v>587.21639280000011</v>
      </c>
      <c r="S124" s="210"/>
      <c r="T124" s="212">
        <f>T125+T155+T160+T163+T209+T236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89</v>
      </c>
      <c r="AT124" s="214" t="s">
        <v>80</v>
      </c>
      <c r="AU124" s="214" t="s">
        <v>81</v>
      </c>
      <c r="AY124" s="213" t="s">
        <v>142</v>
      </c>
      <c r="BK124" s="215">
        <f>BK125+BK155+BK160+BK163+BK209+BK236</f>
        <v>0</v>
      </c>
    </row>
    <row r="125" s="12" customFormat="1" ht="22.8" customHeight="1">
      <c r="A125" s="12"/>
      <c r="B125" s="202"/>
      <c r="C125" s="203"/>
      <c r="D125" s="204" t="s">
        <v>80</v>
      </c>
      <c r="E125" s="216" t="s">
        <v>89</v>
      </c>
      <c r="F125" s="216" t="s">
        <v>143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SUM(P126:P154)</f>
        <v>0</v>
      </c>
      <c r="Q125" s="210"/>
      <c r="R125" s="211">
        <f>SUM(R126:R154)</f>
        <v>0.025367999999999998</v>
      </c>
      <c r="S125" s="210"/>
      <c r="T125" s="212">
        <f>SUM(T126:T154)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89</v>
      </c>
      <c r="AT125" s="214" t="s">
        <v>80</v>
      </c>
      <c r="AU125" s="214" t="s">
        <v>89</v>
      </c>
      <c r="AY125" s="213" t="s">
        <v>142</v>
      </c>
      <c r="BK125" s="215">
        <f>SUM(BK126:BK154)</f>
        <v>0</v>
      </c>
    </row>
    <row r="126" s="2" customFormat="1" ht="21.75" customHeight="1">
      <c r="A126" s="38"/>
      <c r="B126" s="39"/>
      <c r="C126" s="218" t="s">
        <v>89</v>
      </c>
      <c r="D126" s="218" t="s">
        <v>144</v>
      </c>
      <c r="E126" s="219" t="s">
        <v>186</v>
      </c>
      <c r="F126" s="220" t="s">
        <v>187</v>
      </c>
      <c r="G126" s="221" t="s">
        <v>154</v>
      </c>
      <c r="H126" s="222">
        <v>546.41999999999996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46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148</v>
      </c>
      <c r="AT126" s="229" t="s">
        <v>144</v>
      </c>
      <c r="AU126" s="229" t="s">
        <v>91</v>
      </c>
      <c r="AY126" s="17" t="s">
        <v>142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89</v>
      </c>
      <c r="BK126" s="230">
        <f>ROUND(I126*H126,2)</f>
        <v>0</v>
      </c>
      <c r="BL126" s="17" t="s">
        <v>148</v>
      </c>
      <c r="BM126" s="229" t="s">
        <v>499</v>
      </c>
    </row>
    <row r="127" s="13" customFormat="1">
      <c r="A127" s="13"/>
      <c r="B127" s="231"/>
      <c r="C127" s="232"/>
      <c r="D127" s="233" t="s">
        <v>150</v>
      </c>
      <c r="E127" s="234" t="s">
        <v>1</v>
      </c>
      <c r="F127" s="235" t="s">
        <v>500</v>
      </c>
      <c r="G127" s="232"/>
      <c r="H127" s="236">
        <v>546.41999999999996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150</v>
      </c>
      <c r="AU127" s="242" t="s">
        <v>91</v>
      </c>
      <c r="AV127" s="13" t="s">
        <v>91</v>
      </c>
      <c r="AW127" s="13" t="s">
        <v>36</v>
      </c>
      <c r="AX127" s="13" t="s">
        <v>89</v>
      </c>
      <c r="AY127" s="242" t="s">
        <v>142</v>
      </c>
    </row>
    <row r="128" s="2" customFormat="1" ht="21.75" customHeight="1">
      <c r="A128" s="38"/>
      <c r="B128" s="39"/>
      <c r="C128" s="218" t="s">
        <v>91</v>
      </c>
      <c r="D128" s="218" t="s">
        <v>144</v>
      </c>
      <c r="E128" s="219" t="s">
        <v>191</v>
      </c>
      <c r="F128" s="220" t="s">
        <v>192</v>
      </c>
      <c r="G128" s="221" t="s">
        <v>154</v>
      </c>
      <c r="H128" s="222">
        <v>496.05500000000001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46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144</v>
      </c>
      <c r="AU128" s="229" t="s">
        <v>91</v>
      </c>
      <c r="AY128" s="17" t="s">
        <v>142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89</v>
      </c>
      <c r="BK128" s="230">
        <f>ROUND(I128*H128,2)</f>
        <v>0</v>
      </c>
      <c r="BL128" s="17" t="s">
        <v>148</v>
      </c>
      <c r="BM128" s="229" t="s">
        <v>501</v>
      </c>
    </row>
    <row r="129" s="13" customFormat="1">
      <c r="A129" s="13"/>
      <c r="B129" s="231"/>
      <c r="C129" s="232"/>
      <c r="D129" s="233" t="s">
        <v>150</v>
      </c>
      <c r="E129" s="234" t="s">
        <v>1</v>
      </c>
      <c r="F129" s="235" t="s">
        <v>502</v>
      </c>
      <c r="G129" s="232"/>
      <c r="H129" s="236">
        <v>496.05500000000001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150</v>
      </c>
      <c r="AU129" s="242" t="s">
        <v>91</v>
      </c>
      <c r="AV129" s="13" t="s">
        <v>91</v>
      </c>
      <c r="AW129" s="13" t="s">
        <v>36</v>
      </c>
      <c r="AX129" s="13" t="s">
        <v>89</v>
      </c>
      <c r="AY129" s="242" t="s">
        <v>142</v>
      </c>
    </row>
    <row r="130" s="2" customFormat="1" ht="21.75" customHeight="1">
      <c r="A130" s="38"/>
      <c r="B130" s="39"/>
      <c r="C130" s="218" t="s">
        <v>158</v>
      </c>
      <c r="D130" s="218" t="s">
        <v>144</v>
      </c>
      <c r="E130" s="219" t="s">
        <v>196</v>
      </c>
      <c r="F130" s="220" t="s">
        <v>197</v>
      </c>
      <c r="G130" s="221" t="s">
        <v>154</v>
      </c>
      <c r="H130" s="222">
        <v>212.595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46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148</v>
      </c>
      <c r="AT130" s="229" t="s">
        <v>144</v>
      </c>
      <c r="AU130" s="229" t="s">
        <v>91</v>
      </c>
      <c r="AY130" s="17" t="s">
        <v>142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89</v>
      </c>
      <c r="BK130" s="230">
        <f>ROUND(I130*H130,2)</f>
        <v>0</v>
      </c>
      <c r="BL130" s="17" t="s">
        <v>148</v>
      </c>
      <c r="BM130" s="229" t="s">
        <v>503</v>
      </c>
    </row>
    <row r="131" s="13" customFormat="1">
      <c r="A131" s="13"/>
      <c r="B131" s="231"/>
      <c r="C131" s="232"/>
      <c r="D131" s="233" t="s">
        <v>150</v>
      </c>
      <c r="E131" s="234" t="s">
        <v>1</v>
      </c>
      <c r="F131" s="235" t="s">
        <v>504</v>
      </c>
      <c r="G131" s="232"/>
      <c r="H131" s="236">
        <v>212.595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150</v>
      </c>
      <c r="AU131" s="242" t="s">
        <v>91</v>
      </c>
      <c r="AV131" s="13" t="s">
        <v>91</v>
      </c>
      <c r="AW131" s="13" t="s">
        <v>36</v>
      </c>
      <c r="AX131" s="13" t="s">
        <v>89</v>
      </c>
      <c r="AY131" s="242" t="s">
        <v>142</v>
      </c>
    </row>
    <row r="132" s="2" customFormat="1" ht="16.5" customHeight="1">
      <c r="A132" s="38"/>
      <c r="B132" s="39"/>
      <c r="C132" s="218" t="s">
        <v>148</v>
      </c>
      <c r="D132" s="218" t="s">
        <v>144</v>
      </c>
      <c r="E132" s="219" t="s">
        <v>351</v>
      </c>
      <c r="F132" s="220" t="s">
        <v>352</v>
      </c>
      <c r="G132" s="221" t="s">
        <v>154</v>
      </c>
      <c r="H132" s="222">
        <v>1042.4749999999999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46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148</v>
      </c>
      <c r="AT132" s="229" t="s">
        <v>144</v>
      </c>
      <c r="AU132" s="229" t="s">
        <v>91</v>
      </c>
      <c r="AY132" s="17" t="s">
        <v>142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89</v>
      </c>
      <c r="BK132" s="230">
        <f>ROUND(I132*H132,2)</f>
        <v>0</v>
      </c>
      <c r="BL132" s="17" t="s">
        <v>148</v>
      </c>
      <c r="BM132" s="229" t="s">
        <v>505</v>
      </c>
    </row>
    <row r="133" s="13" customFormat="1">
      <c r="A133" s="13"/>
      <c r="B133" s="231"/>
      <c r="C133" s="232"/>
      <c r="D133" s="233" t="s">
        <v>150</v>
      </c>
      <c r="E133" s="234" t="s">
        <v>1</v>
      </c>
      <c r="F133" s="235" t="s">
        <v>506</v>
      </c>
      <c r="G133" s="232"/>
      <c r="H133" s="236">
        <v>546.41999999999996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150</v>
      </c>
      <c r="AU133" s="242" t="s">
        <v>91</v>
      </c>
      <c r="AV133" s="13" t="s">
        <v>91</v>
      </c>
      <c r="AW133" s="13" t="s">
        <v>36</v>
      </c>
      <c r="AX133" s="13" t="s">
        <v>81</v>
      </c>
      <c r="AY133" s="242" t="s">
        <v>142</v>
      </c>
    </row>
    <row r="134" s="13" customFormat="1">
      <c r="A134" s="13"/>
      <c r="B134" s="231"/>
      <c r="C134" s="232"/>
      <c r="D134" s="233" t="s">
        <v>150</v>
      </c>
      <c r="E134" s="234" t="s">
        <v>1</v>
      </c>
      <c r="F134" s="235" t="s">
        <v>507</v>
      </c>
      <c r="G134" s="232"/>
      <c r="H134" s="236">
        <v>496.05500000000001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150</v>
      </c>
      <c r="AU134" s="242" t="s">
        <v>91</v>
      </c>
      <c r="AV134" s="13" t="s">
        <v>91</v>
      </c>
      <c r="AW134" s="13" t="s">
        <v>36</v>
      </c>
      <c r="AX134" s="13" t="s">
        <v>81</v>
      </c>
      <c r="AY134" s="242" t="s">
        <v>142</v>
      </c>
    </row>
    <row r="135" s="15" customFormat="1">
      <c r="A135" s="15"/>
      <c r="B135" s="276"/>
      <c r="C135" s="277"/>
      <c r="D135" s="233" t="s">
        <v>150</v>
      </c>
      <c r="E135" s="278" t="s">
        <v>1</v>
      </c>
      <c r="F135" s="279" t="s">
        <v>346</v>
      </c>
      <c r="G135" s="277"/>
      <c r="H135" s="280">
        <v>1042.4749999999999</v>
      </c>
      <c r="I135" s="281"/>
      <c r="J135" s="277"/>
      <c r="K135" s="277"/>
      <c r="L135" s="282"/>
      <c r="M135" s="283"/>
      <c r="N135" s="284"/>
      <c r="O135" s="284"/>
      <c r="P135" s="284"/>
      <c r="Q135" s="284"/>
      <c r="R135" s="284"/>
      <c r="S135" s="284"/>
      <c r="T135" s="28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6" t="s">
        <v>150</v>
      </c>
      <c r="AU135" s="286" t="s">
        <v>91</v>
      </c>
      <c r="AV135" s="15" t="s">
        <v>148</v>
      </c>
      <c r="AW135" s="15" t="s">
        <v>36</v>
      </c>
      <c r="AX135" s="15" t="s">
        <v>89</v>
      </c>
      <c r="AY135" s="286" t="s">
        <v>142</v>
      </c>
    </row>
    <row r="136" s="2" customFormat="1" ht="16.5" customHeight="1">
      <c r="A136" s="38"/>
      <c r="B136" s="39"/>
      <c r="C136" s="218" t="s">
        <v>169</v>
      </c>
      <c r="D136" s="218" t="s">
        <v>144</v>
      </c>
      <c r="E136" s="219" t="s">
        <v>356</v>
      </c>
      <c r="F136" s="220" t="s">
        <v>357</v>
      </c>
      <c r="G136" s="221" t="s">
        <v>154</v>
      </c>
      <c r="H136" s="222">
        <v>212.595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46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148</v>
      </c>
      <c r="AT136" s="229" t="s">
        <v>144</v>
      </c>
      <c r="AU136" s="229" t="s">
        <v>91</v>
      </c>
      <c r="AY136" s="17" t="s">
        <v>142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89</v>
      </c>
      <c r="BK136" s="230">
        <f>ROUND(I136*H136,2)</f>
        <v>0</v>
      </c>
      <c r="BL136" s="17" t="s">
        <v>148</v>
      </c>
      <c r="BM136" s="229" t="s">
        <v>508</v>
      </c>
    </row>
    <row r="137" s="13" customFormat="1">
      <c r="A137" s="13"/>
      <c r="B137" s="231"/>
      <c r="C137" s="232"/>
      <c r="D137" s="233" t="s">
        <v>150</v>
      </c>
      <c r="E137" s="234" t="s">
        <v>1</v>
      </c>
      <c r="F137" s="235" t="s">
        <v>509</v>
      </c>
      <c r="G137" s="232"/>
      <c r="H137" s="236">
        <v>212.595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150</v>
      </c>
      <c r="AU137" s="242" t="s">
        <v>91</v>
      </c>
      <c r="AV137" s="13" t="s">
        <v>91</v>
      </c>
      <c r="AW137" s="13" t="s">
        <v>36</v>
      </c>
      <c r="AX137" s="13" t="s">
        <v>89</v>
      </c>
      <c r="AY137" s="242" t="s">
        <v>142</v>
      </c>
    </row>
    <row r="138" s="2" customFormat="1" ht="16.5" customHeight="1">
      <c r="A138" s="38"/>
      <c r="B138" s="39"/>
      <c r="C138" s="218" t="s">
        <v>175</v>
      </c>
      <c r="D138" s="218" t="s">
        <v>144</v>
      </c>
      <c r="E138" s="219" t="s">
        <v>360</v>
      </c>
      <c r="F138" s="220" t="s">
        <v>361</v>
      </c>
      <c r="G138" s="221" t="s">
        <v>154</v>
      </c>
      <c r="H138" s="222">
        <v>1121.8499999999999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46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144</v>
      </c>
      <c r="AU138" s="229" t="s">
        <v>91</v>
      </c>
      <c r="AY138" s="17" t="s">
        <v>142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89</v>
      </c>
      <c r="BK138" s="230">
        <f>ROUND(I138*H138,2)</f>
        <v>0</v>
      </c>
      <c r="BL138" s="17" t="s">
        <v>148</v>
      </c>
      <c r="BM138" s="229" t="s">
        <v>510</v>
      </c>
    </row>
    <row r="139" s="13" customFormat="1">
      <c r="A139" s="13"/>
      <c r="B139" s="231"/>
      <c r="C139" s="232"/>
      <c r="D139" s="233" t="s">
        <v>150</v>
      </c>
      <c r="E139" s="234" t="s">
        <v>1</v>
      </c>
      <c r="F139" s="235" t="s">
        <v>511</v>
      </c>
      <c r="G139" s="232"/>
      <c r="H139" s="236">
        <v>1121.8499999999999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150</v>
      </c>
      <c r="AU139" s="242" t="s">
        <v>91</v>
      </c>
      <c r="AV139" s="13" t="s">
        <v>91</v>
      </c>
      <c r="AW139" s="13" t="s">
        <v>36</v>
      </c>
      <c r="AX139" s="13" t="s">
        <v>89</v>
      </c>
      <c r="AY139" s="242" t="s">
        <v>142</v>
      </c>
    </row>
    <row r="140" s="2" customFormat="1" ht="16.5" customHeight="1">
      <c r="A140" s="38"/>
      <c r="B140" s="39"/>
      <c r="C140" s="218" t="s">
        <v>181</v>
      </c>
      <c r="D140" s="218" t="s">
        <v>144</v>
      </c>
      <c r="E140" s="219" t="s">
        <v>364</v>
      </c>
      <c r="F140" s="220" t="s">
        <v>365</v>
      </c>
      <c r="G140" s="221" t="s">
        <v>147</v>
      </c>
      <c r="H140" s="222">
        <v>2949.1370000000002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46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148</v>
      </c>
      <c r="AT140" s="229" t="s">
        <v>144</v>
      </c>
      <c r="AU140" s="229" t="s">
        <v>91</v>
      </c>
      <c r="AY140" s="17" t="s">
        <v>142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89</v>
      </c>
      <c r="BK140" s="230">
        <f>ROUND(I140*H140,2)</f>
        <v>0</v>
      </c>
      <c r="BL140" s="17" t="s">
        <v>148</v>
      </c>
      <c r="BM140" s="229" t="s">
        <v>512</v>
      </c>
    </row>
    <row r="141" s="13" customFormat="1">
      <c r="A141" s="13"/>
      <c r="B141" s="231"/>
      <c r="C141" s="232"/>
      <c r="D141" s="233" t="s">
        <v>150</v>
      </c>
      <c r="E141" s="234" t="s">
        <v>1</v>
      </c>
      <c r="F141" s="235" t="s">
        <v>513</v>
      </c>
      <c r="G141" s="232"/>
      <c r="H141" s="236">
        <v>2720.4189999999999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150</v>
      </c>
      <c r="AU141" s="242" t="s">
        <v>91</v>
      </c>
      <c r="AV141" s="13" t="s">
        <v>91</v>
      </c>
      <c r="AW141" s="13" t="s">
        <v>36</v>
      </c>
      <c r="AX141" s="13" t="s">
        <v>81</v>
      </c>
      <c r="AY141" s="242" t="s">
        <v>142</v>
      </c>
    </row>
    <row r="142" s="13" customFormat="1">
      <c r="A142" s="13"/>
      <c r="B142" s="231"/>
      <c r="C142" s="232"/>
      <c r="D142" s="233" t="s">
        <v>150</v>
      </c>
      <c r="E142" s="234" t="s">
        <v>1</v>
      </c>
      <c r="F142" s="235" t="s">
        <v>514</v>
      </c>
      <c r="G142" s="232"/>
      <c r="H142" s="236">
        <v>171.518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150</v>
      </c>
      <c r="AU142" s="242" t="s">
        <v>91</v>
      </c>
      <c r="AV142" s="13" t="s">
        <v>91</v>
      </c>
      <c r="AW142" s="13" t="s">
        <v>36</v>
      </c>
      <c r="AX142" s="13" t="s">
        <v>81</v>
      </c>
      <c r="AY142" s="242" t="s">
        <v>142</v>
      </c>
    </row>
    <row r="143" s="13" customFormat="1">
      <c r="A143" s="13"/>
      <c r="B143" s="231"/>
      <c r="C143" s="232"/>
      <c r="D143" s="233" t="s">
        <v>150</v>
      </c>
      <c r="E143" s="234" t="s">
        <v>1</v>
      </c>
      <c r="F143" s="235" t="s">
        <v>515</v>
      </c>
      <c r="G143" s="232"/>
      <c r="H143" s="236">
        <v>57.200000000000003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150</v>
      </c>
      <c r="AU143" s="242" t="s">
        <v>91</v>
      </c>
      <c r="AV143" s="13" t="s">
        <v>91</v>
      </c>
      <c r="AW143" s="13" t="s">
        <v>36</v>
      </c>
      <c r="AX143" s="13" t="s">
        <v>81</v>
      </c>
      <c r="AY143" s="242" t="s">
        <v>142</v>
      </c>
    </row>
    <row r="144" s="15" customFormat="1">
      <c r="A144" s="15"/>
      <c r="B144" s="276"/>
      <c r="C144" s="277"/>
      <c r="D144" s="233" t="s">
        <v>150</v>
      </c>
      <c r="E144" s="278" t="s">
        <v>1</v>
      </c>
      <c r="F144" s="279" t="s">
        <v>346</v>
      </c>
      <c r="G144" s="277"/>
      <c r="H144" s="280">
        <v>2949.1370000000002</v>
      </c>
      <c r="I144" s="281"/>
      <c r="J144" s="277"/>
      <c r="K144" s="277"/>
      <c r="L144" s="282"/>
      <c r="M144" s="283"/>
      <c r="N144" s="284"/>
      <c r="O144" s="284"/>
      <c r="P144" s="284"/>
      <c r="Q144" s="284"/>
      <c r="R144" s="284"/>
      <c r="S144" s="284"/>
      <c r="T144" s="28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6" t="s">
        <v>150</v>
      </c>
      <c r="AU144" s="286" t="s">
        <v>91</v>
      </c>
      <c r="AV144" s="15" t="s">
        <v>148</v>
      </c>
      <c r="AW144" s="15" t="s">
        <v>36</v>
      </c>
      <c r="AX144" s="15" t="s">
        <v>89</v>
      </c>
      <c r="AY144" s="286" t="s">
        <v>142</v>
      </c>
    </row>
    <row r="145" s="2" customFormat="1" ht="16.5" customHeight="1">
      <c r="A145" s="38"/>
      <c r="B145" s="39"/>
      <c r="C145" s="218" t="s">
        <v>185</v>
      </c>
      <c r="D145" s="218" t="s">
        <v>144</v>
      </c>
      <c r="E145" s="219" t="s">
        <v>369</v>
      </c>
      <c r="F145" s="220" t="s">
        <v>370</v>
      </c>
      <c r="G145" s="221" t="s">
        <v>147</v>
      </c>
      <c r="H145" s="222">
        <v>1268.4100000000001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46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148</v>
      </c>
      <c r="AT145" s="229" t="s">
        <v>144</v>
      </c>
      <c r="AU145" s="229" t="s">
        <v>91</v>
      </c>
      <c r="AY145" s="17" t="s">
        <v>142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89</v>
      </c>
      <c r="BK145" s="230">
        <f>ROUND(I145*H145,2)</f>
        <v>0</v>
      </c>
      <c r="BL145" s="17" t="s">
        <v>148</v>
      </c>
      <c r="BM145" s="229" t="s">
        <v>516</v>
      </c>
    </row>
    <row r="146" s="13" customFormat="1">
      <c r="A146" s="13"/>
      <c r="B146" s="231"/>
      <c r="C146" s="232"/>
      <c r="D146" s="233" t="s">
        <v>150</v>
      </c>
      <c r="E146" s="234" t="s">
        <v>1</v>
      </c>
      <c r="F146" s="235" t="s">
        <v>517</v>
      </c>
      <c r="G146" s="232"/>
      <c r="H146" s="236">
        <v>1268.4100000000001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150</v>
      </c>
      <c r="AU146" s="242" t="s">
        <v>91</v>
      </c>
      <c r="AV146" s="13" t="s">
        <v>91</v>
      </c>
      <c r="AW146" s="13" t="s">
        <v>36</v>
      </c>
      <c r="AX146" s="13" t="s">
        <v>89</v>
      </c>
      <c r="AY146" s="242" t="s">
        <v>142</v>
      </c>
    </row>
    <row r="147" s="2" customFormat="1" ht="16.5" customHeight="1">
      <c r="A147" s="38"/>
      <c r="B147" s="39"/>
      <c r="C147" s="253" t="s">
        <v>190</v>
      </c>
      <c r="D147" s="253" t="s">
        <v>207</v>
      </c>
      <c r="E147" s="254" t="s">
        <v>372</v>
      </c>
      <c r="F147" s="255" t="s">
        <v>373</v>
      </c>
      <c r="G147" s="256" t="s">
        <v>374</v>
      </c>
      <c r="H147" s="257">
        <v>25.367999999999999</v>
      </c>
      <c r="I147" s="258"/>
      <c r="J147" s="259">
        <f>ROUND(I147*H147,2)</f>
        <v>0</v>
      </c>
      <c r="K147" s="255" t="s">
        <v>1</v>
      </c>
      <c r="L147" s="260"/>
      <c r="M147" s="261" t="s">
        <v>1</v>
      </c>
      <c r="N147" s="262" t="s">
        <v>46</v>
      </c>
      <c r="O147" s="91"/>
      <c r="P147" s="227">
        <f>O147*H147</f>
        <v>0</v>
      </c>
      <c r="Q147" s="227">
        <v>0.001</v>
      </c>
      <c r="R147" s="227">
        <f>Q147*H147</f>
        <v>0.025367999999999998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185</v>
      </c>
      <c r="AT147" s="229" t="s">
        <v>207</v>
      </c>
      <c r="AU147" s="229" t="s">
        <v>91</v>
      </c>
      <c r="AY147" s="17" t="s">
        <v>142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89</v>
      </c>
      <c r="BK147" s="230">
        <f>ROUND(I147*H147,2)</f>
        <v>0</v>
      </c>
      <c r="BL147" s="17" t="s">
        <v>148</v>
      </c>
      <c r="BM147" s="229" t="s">
        <v>518</v>
      </c>
    </row>
    <row r="148" s="13" customFormat="1">
      <c r="A148" s="13"/>
      <c r="B148" s="231"/>
      <c r="C148" s="232"/>
      <c r="D148" s="233" t="s">
        <v>150</v>
      </c>
      <c r="E148" s="234" t="s">
        <v>1</v>
      </c>
      <c r="F148" s="235" t="s">
        <v>519</v>
      </c>
      <c r="G148" s="232"/>
      <c r="H148" s="236">
        <v>25.367999999999999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150</v>
      </c>
      <c r="AU148" s="242" t="s">
        <v>91</v>
      </c>
      <c r="AV148" s="13" t="s">
        <v>91</v>
      </c>
      <c r="AW148" s="13" t="s">
        <v>36</v>
      </c>
      <c r="AX148" s="13" t="s">
        <v>89</v>
      </c>
      <c r="AY148" s="242" t="s">
        <v>142</v>
      </c>
    </row>
    <row r="149" s="2" customFormat="1" ht="16.5" customHeight="1">
      <c r="A149" s="38"/>
      <c r="B149" s="39"/>
      <c r="C149" s="218" t="s">
        <v>195</v>
      </c>
      <c r="D149" s="218" t="s">
        <v>144</v>
      </c>
      <c r="E149" s="219" t="s">
        <v>377</v>
      </c>
      <c r="F149" s="220" t="s">
        <v>378</v>
      </c>
      <c r="G149" s="221" t="s">
        <v>147</v>
      </c>
      <c r="H149" s="222">
        <v>1268.4100000000001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46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148</v>
      </c>
      <c r="AT149" s="229" t="s">
        <v>144</v>
      </c>
      <c r="AU149" s="229" t="s">
        <v>91</v>
      </c>
      <c r="AY149" s="17" t="s">
        <v>142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89</v>
      </c>
      <c r="BK149" s="230">
        <f>ROUND(I149*H149,2)</f>
        <v>0</v>
      </c>
      <c r="BL149" s="17" t="s">
        <v>148</v>
      </c>
      <c r="BM149" s="229" t="s">
        <v>520</v>
      </c>
    </row>
    <row r="150" s="13" customFormat="1">
      <c r="A150" s="13"/>
      <c r="B150" s="231"/>
      <c r="C150" s="232"/>
      <c r="D150" s="233" t="s">
        <v>150</v>
      </c>
      <c r="E150" s="234" t="s">
        <v>1</v>
      </c>
      <c r="F150" s="235" t="s">
        <v>517</v>
      </c>
      <c r="G150" s="232"/>
      <c r="H150" s="236">
        <v>1268.4100000000001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150</v>
      </c>
      <c r="AU150" s="242" t="s">
        <v>91</v>
      </c>
      <c r="AV150" s="13" t="s">
        <v>91</v>
      </c>
      <c r="AW150" s="13" t="s">
        <v>36</v>
      </c>
      <c r="AX150" s="13" t="s">
        <v>89</v>
      </c>
      <c r="AY150" s="242" t="s">
        <v>142</v>
      </c>
    </row>
    <row r="151" s="2" customFormat="1" ht="16.5" customHeight="1">
      <c r="A151" s="38"/>
      <c r="B151" s="39"/>
      <c r="C151" s="218" t="s">
        <v>201</v>
      </c>
      <c r="D151" s="218" t="s">
        <v>144</v>
      </c>
      <c r="E151" s="219" t="s">
        <v>381</v>
      </c>
      <c r="F151" s="220" t="s">
        <v>382</v>
      </c>
      <c r="G151" s="221" t="s">
        <v>147</v>
      </c>
      <c r="H151" s="222">
        <v>3370.0799999999999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46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148</v>
      </c>
      <c r="AT151" s="229" t="s">
        <v>144</v>
      </c>
      <c r="AU151" s="229" t="s">
        <v>91</v>
      </c>
      <c r="AY151" s="17" t="s">
        <v>142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89</v>
      </c>
      <c r="BK151" s="230">
        <f>ROUND(I151*H151,2)</f>
        <v>0</v>
      </c>
      <c r="BL151" s="17" t="s">
        <v>148</v>
      </c>
      <c r="BM151" s="229" t="s">
        <v>521</v>
      </c>
    </row>
    <row r="152" s="13" customFormat="1">
      <c r="A152" s="13"/>
      <c r="B152" s="231"/>
      <c r="C152" s="232"/>
      <c r="D152" s="233" t="s">
        <v>150</v>
      </c>
      <c r="E152" s="234" t="s">
        <v>1</v>
      </c>
      <c r="F152" s="235" t="s">
        <v>522</v>
      </c>
      <c r="G152" s="232"/>
      <c r="H152" s="236">
        <v>2101.5999999999999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150</v>
      </c>
      <c r="AU152" s="242" t="s">
        <v>91</v>
      </c>
      <c r="AV152" s="13" t="s">
        <v>91</v>
      </c>
      <c r="AW152" s="13" t="s">
        <v>36</v>
      </c>
      <c r="AX152" s="13" t="s">
        <v>81</v>
      </c>
      <c r="AY152" s="242" t="s">
        <v>142</v>
      </c>
    </row>
    <row r="153" s="13" customFormat="1">
      <c r="A153" s="13"/>
      <c r="B153" s="231"/>
      <c r="C153" s="232"/>
      <c r="D153" s="233" t="s">
        <v>150</v>
      </c>
      <c r="E153" s="234" t="s">
        <v>1</v>
      </c>
      <c r="F153" s="235" t="s">
        <v>523</v>
      </c>
      <c r="G153" s="232"/>
      <c r="H153" s="236">
        <v>1268.48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150</v>
      </c>
      <c r="AU153" s="242" t="s">
        <v>91</v>
      </c>
      <c r="AV153" s="13" t="s">
        <v>91</v>
      </c>
      <c r="AW153" s="13" t="s">
        <v>36</v>
      </c>
      <c r="AX153" s="13" t="s">
        <v>81</v>
      </c>
      <c r="AY153" s="242" t="s">
        <v>142</v>
      </c>
    </row>
    <row r="154" s="15" customFormat="1">
      <c r="A154" s="15"/>
      <c r="B154" s="276"/>
      <c r="C154" s="277"/>
      <c r="D154" s="233" t="s">
        <v>150</v>
      </c>
      <c r="E154" s="278" t="s">
        <v>1</v>
      </c>
      <c r="F154" s="279" t="s">
        <v>346</v>
      </c>
      <c r="G154" s="277"/>
      <c r="H154" s="280">
        <v>3370.0799999999999</v>
      </c>
      <c r="I154" s="281"/>
      <c r="J154" s="277"/>
      <c r="K154" s="277"/>
      <c r="L154" s="282"/>
      <c r="M154" s="283"/>
      <c r="N154" s="284"/>
      <c r="O154" s="284"/>
      <c r="P154" s="284"/>
      <c r="Q154" s="284"/>
      <c r="R154" s="284"/>
      <c r="S154" s="284"/>
      <c r="T154" s="28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6" t="s">
        <v>150</v>
      </c>
      <c r="AU154" s="286" t="s">
        <v>91</v>
      </c>
      <c r="AV154" s="15" t="s">
        <v>148</v>
      </c>
      <c r="AW154" s="15" t="s">
        <v>36</v>
      </c>
      <c r="AX154" s="15" t="s">
        <v>89</v>
      </c>
      <c r="AY154" s="286" t="s">
        <v>142</v>
      </c>
    </row>
    <row r="155" s="12" customFormat="1" ht="22.8" customHeight="1">
      <c r="A155" s="12"/>
      <c r="B155" s="202"/>
      <c r="C155" s="203"/>
      <c r="D155" s="204" t="s">
        <v>80</v>
      </c>
      <c r="E155" s="216" t="s">
        <v>91</v>
      </c>
      <c r="F155" s="216" t="s">
        <v>385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SUM(P156:P159)</f>
        <v>0</v>
      </c>
      <c r="Q155" s="210"/>
      <c r="R155" s="211">
        <f>SUM(R156:R159)</f>
        <v>407.20995000000005</v>
      </c>
      <c r="S155" s="210"/>
      <c r="T155" s="212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89</v>
      </c>
      <c r="AT155" s="214" t="s">
        <v>80</v>
      </c>
      <c r="AU155" s="214" t="s">
        <v>89</v>
      </c>
      <c r="AY155" s="213" t="s">
        <v>142</v>
      </c>
      <c r="BK155" s="215">
        <f>SUM(BK156:BK159)</f>
        <v>0</v>
      </c>
    </row>
    <row r="156" s="2" customFormat="1" ht="16.5" customHeight="1">
      <c r="A156" s="38"/>
      <c r="B156" s="39"/>
      <c r="C156" s="218" t="s">
        <v>206</v>
      </c>
      <c r="D156" s="218" t="s">
        <v>144</v>
      </c>
      <c r="E156" s="219" t="s">
        <v>386</v>
      </c>
      <c r="F156" s="220" t="s">
        <v>387</v>
      </c>
      <c r="G156" s="221" t="s">
        <v>154</v>
      </c>
      <c r="H156" s="222">
        <v>157.90000000000001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46</v>
      </c>
      <c r="O156" s="91"/>
      <c r="P156" s="227">
        <f>O156*H156</f>
        <v>0</v>
      </c>
      <c r="Q156" s="227">
        <v>1.665</v>
      </c>
      <c r="R156" s="227">
        <f>Q156*H156</f>
        <v>262.90350000000001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148</v>
      </c>
      <c r="AT156" s="229" t="s">
        <v>144</v>
      </c>
      <c r="AU156" s="229" t="s">
        <v>91</v>
      </c>
      <c r="AY156" s="17" t="s">
        <v>142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89</v>
      </c>
      <c r="BK156" s="230">
        <f>ROUND(I156*H156,2)</f>
        <v>0</v>
      </c>
      <c r="BL156" s="17" t="s">
        <v>148</v>
      </c>
      <c r="BM156" s="229" t="s">
        <v>524</v>
      </c>
    </row>
    <row r="157" s="13" customFormat="1">
      <c r="A157" s="13"/>
      <c r="B157" s="231"/>
      <c r="C157" s="232"/>
      <c r="D157" s="233" t="s">
        <v>150</v>
      </c>
      <c r="E157" s="234" t="s">
        <v>1</v>
      </c>
      <c r="F157" s="235" t="s">
        <v>525</v>
      </c>
      <c r="G157" s="232"/>
      <c r="H157" s="236">
        <v>157.90000000000001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150</v>
      </c>
      <c r="AU157" s="242" t="s">
        <v>91</v>
      </c>
      <c r="AV157" s="13" t="s">
        <v>91</v>
      </c>
      <c r="AW157" s="13" t="s">
        <v>36</v>
      </c>
      <c r="AX157" s="13" t="s">
        <v>89</v>
      </c>
      <c r="AY157" s="242" t="s">
        <v>142</v>
      </c>
    </row>
    <row r="158" s="2" customFormat="1" ht="24.15" customHeight="1">
      <c r="A158" s="38"/>
      <c r="B158" s="39"/>
      <c r="C158" s="218" t="s">
        <v>211</v>
      </c>
      <c r="D158" s="218" t="s">
        <v>144</v>
      </c>
      <c r="E158" s="219" t="s">
        <v>390</v>
      </c>
      <c r="F158" s="220" t="s">
        <v>391</v>
      </c>
      <c r="G158" s="221" t="s">
        <v>166</v>
      </c>
      <c r="H158" s="222">
        <v>705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46</v>
      </c>
      <c r="O158" s="91"/>
      <c r="P158" s="227">
        <f>O158*H158</f>
        <v>0</v>
      </c>
      <c r="Q158" s="227">
        <v>0.20469000000000001</v>
      </c>
      <c r="R158" s="227">
        <f>Q158*H158</f>
        <v>144.30645000000001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148</v>
      </c>
      <c r="AT158" s="229" t="s">
        <v>144</v>
      </c>
      <c r="AU158" s="229" t="s">
        <v>91</v>
      </c>
      <c r="AY158" s="17" t="s">
        <v>142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89</v>
      </c>
      <c r="BK158" s="230">
        <f>ROUND(I158*H158,2)</f>
        <v>0</v>
      </c>
      <c r="BL158" s="17" t="s">
        <v>148</v>
      </c>
      <c r="BM158" s="229" t="s">
        <v>526</v>
      </c>
    </row>
    <row r="159" s="13" customFormat="1">
      <c r="A159" s="13"/>
      <c r="B159" s="231"/>
      <c r="C159" s="232"/>
      <c r="D159" s="233" t="s">
        <v>150</v>
      </c>
      <c r="E159" s="234" t="s">
        <v>1</v>
      </c>
      <c r="F159" s="235" t="s">
        <v>527</v>
      </c>
      <c r="G159" s="232"/>
      <c r="H159" s="236">
        <v>705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150</v>
      </c>
      <c r="AU159" s="242" t="s">
        <v>91</v>
      </c>
      <c r="AV159" s="13" t="s">
        <v>91</v>
      </c>
      <c r="AW159" s="13" t="s">
        <v>36</v>
      </c>
      <c r="AX159" s="13" t="s">
        <v>89</v>
      </c>
      <c r="AY159" s="242" t="s">
        <v>142</v>
      </c>
    </row>
    <row r="160" s="12" customFormat="1" ht="22.8" customHeight="1">
      <c r="A160" s="12"/>
      <c r="B160" s="202"/>
      <c r="C160" s="203"/>
      <c r="D160" s="204" t="s">
        <v>80</v>
      </c>
      <c r="E160" s="216" t="s">
        <v>148</v>
      </c>
      <c r="F160" s="216" t="s">
        <v>394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SUM(P161:P162)</f>
        <v>0</v>
      </c>
      <c r="Q160" s="210"/>
      <c r="R160" s="211">
        <f>SUM(R161:R162)</f>
        <v>0</v>
      </c>
      <c r="S160" s="210"/>
      <c r="T160" s="212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89</v>
      </c>
      <c r="AT160" s="214" t="s">
        <v>80</v>
      </c>
      <c r="AU160" s="214" t="s">
        <v>89</v>
      </c>
      <c r="AY160" s="213" t="s">
        <v>142</v>
      </c>
      <c r="BK160" s="215">
        <f>SUM(BK161:BK162)</f>
        <v>0</v>
      </c>
    </row>
    <row r="161" s="2" customFormat="1" ht="21.75" customHeight="1">
      <c r="A161" s="38"/>
      <c r="B161" s="39"/>
      <c r="C161" s="218" t="s">
        <v>216</v>
      </c>
      <c r="D161" s="218" t="s">
        <v>144</v>
      </c>
      <c r="E161" s="219" t="s">
        <v>395</v>
      </c>
      <c r="F161" s="220" t="s">
        <v>396</v>
      </c>
      <c r="G161" s="221" t="s">
        <v>147</v>
      </c>
      <c r="H161" s="222">
        <v>7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46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148</v>
      </c>
      <c r="AT161" s="229" t="s">
        <v>144</v>
      </c>
      <c r="AU161" s="229" t="s">
        <v>91</v>
      </c>
      <c r="AY161" s="17" t="s">
        <v>142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89</v>
      </c>
      <c r="BK161" s="230">
        <f>ROUND(I161*H161,2)</f>
        <v>0</v>
      </c>
      <c r="BL161" s="17" t="s">
        <v>148</v>
      </c>
      <c r="BM161" s="229" t="s">
        <v>528</v>
      </c>
    </row>
    <row r="162" s="13" customFormat="1">
      <c r="A162" s="13"/>
      <c r="B162" s="231"/>
      <c r="C162" s="232"/>
      <c r="D162" s="233" t="s">
        <v>150</v>
      </c>
      <c r="E162" s="234" t="s">
        <v>1</v>
      </c>
      <c r="F162" s="235" t="s">
        <v>529</v>
      </c>
      <c r="G162" s="232"/>
      <c r="H162" s="236">
        <v>7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150</v>
      </c>
      <c r="AU162" s="242" t="s">
        <v>91</v>
      </c>
      <c r="AV162" s="13" t="s">
        <v>91</v>
      </c>
      <c r="AW162" s="13" t="s">
        <v>36</v>
      </c>
      <c r="AX162" s="13" t="s">
        <v>89</v>
      </c>
      <c r="AY162" s="242" t="s">
        <v>142</v>
      </c>
    </row>
    <row r="163" s="12" customFormat="1" ht="22.8" customHeight="1">
      <c r="A163" s="12"/>
      <c r="B163" s="202"/>
      <c r="C163" s="203"/>
      <c r="D163" s="204" t="s">
        <v>80</v>
      </c>
      <c r="E163" s="216" t="s">
        <v>169</v>
      </c>
      <c r="F163" s="216" t="s">
        <v>399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SUM(P164:P208)</f>
        <v>0</v>
      </c>
      <c r="Q163" s="210"/>
      <c r="R163" s="211">
        <f>SUM(R164:R208)</f>
        <v>167.24263999999999</v>
      </c>
      <c r="S163" s="210"/>
      <c r="T163" s="212">
        <f>SUM(T164:T208)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89</v>
      </c>
      <c r="AT163" s="214" t="s">
        <v>80</v>
      </c>
      <c r="AU163" s="214" t="s">
        <v>89</v>
      </c>
      <c r="AY163" s="213" t="s">
        <v>142</v>
      </c>
      <c r="BK163" s="215">
        <f>SUM(BK164:BK208)</f>
        <v>0</v>
      </c>
    </row>
    <row r="164" s="2" customFormat="1" ht="24.15" customHeight="1">
      <c r="A164" s="38"/>
      <c r="B164" s="39"/>
      <c r="C164" s="218" t="s">
        <v>8</v>
      </c>
      <c r="D164" s="218" t="s">
        <v>144</v>
      </c>
      <c r="E164" s="219" t="s">
        <v>400</v>
      </c>
      <c r="F164" s="220" t="s">
        <v>401</v>
      </c>
      <c r="G164" s="221" t="s">
        <v>147</v>
      </c>
      <c r="H164" s="222">
        <v>2949.1370000000002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46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148</v>
      </c>
      <c r="AT164" s="229" t="s">
        <v>144</v>
      </c>
      <c r="AU164" s="229" t="s">
        <v>91</v>
      </c>
      <c r="AY164" s="17" t="s">
        <v>142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89</v>
      </c>
      <c r="BK164" s="230">
        <f>ROUND(I164*H164,2)</f>
        <v>0</v>
      </c>
      <c r="BL164" s="17" t="s">
        <v>148</v>
      </c>
      <c r="BM164" s="229" t="s">
        <v>530</v>
      </c>
    </row>
    <row r="165" s="13" customFormat="1">
      <c r="A165" s="13"/>
      <c r="B165" s="231"/>
      <c r="C165" s="232"/>
      <c r="D165" s="233" t="s">
        <v>150</v>
      </c>
      <c r="E165" s="234" t="s">
        <v>1</v>
      </c>
      <c r="F165" s="235" t="s">
        <v>531</v>
      </c>
      <c r="G165" s="232"/>
      <c r="H165" s="236">
        <v>2720.4189999999999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150</v>
      </c>
      <c r="AU165" s="242" t="s">
        <v>91</v>
      </c>
      <c r="AV165" s="13" t="s">
        <v>91</v>
      </c>
      <c r="AW165" s="13" t="s">
        <v>36</v>
      </c>
      <c r="AX165" s="13" t="s">
        <v>81</v>
      </c>
      <c r="AY165" s="242" t="s">
        <v>142</v>
      </c>
    </row>
    <row r="166" s="13" customFormat="1">
      <c r="A166" s="13"/>
      <c r="B166" s="231"/>
      <c r="C166" s="232"/>
      <c r="D166" s="233" t="s">
        <v>150</v>
      </c>
      <c r="E166" s="234" t="s">
        <v>1</v>
      </c>
      <c r="F166" s="235" t="s">
        <v>532</v>
      </c>
      <c r="G166" s="232"/>
      <c r="H166" s="236">
        <v>171.518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150</v>
      </c>
      <c r="AU166" s="242" t="s">
        <v>91</v>
      </c>
      <c r="AV166" s="13" t="s">
        <v>91</v>
      </c>
      <c r="AW166" s="13" t="s">
        <v>36</v>
      </c>
      <c r="AX166" s="13" t="s">
        <v>81</v>
      </c>
      <c r="AY166" s="242" t="s">
        <v>142</v>
      </c>
    </row>
    <row r="167" s="13" customFormat="1">
      <c r="A167" s="13"/>
      <c r="B167" s="231"/>
      <c r="C167" s="232"/>
      <c r="D167" s="233" t="s">
        <v>150</v>
      </c>
      <c r="E167" s="234" t="s">
        <v>1</v>
      </c>
      <c r="F167" s="235" t="s">
        <v>515</v>
      </c>
      <c r="G167" s="232"/>
      <c r="H167" s="236">
        <v>57.200000000000003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150</v>
      </c>
      <c r="AU167" s="242" t="s">
        <v>91</v>
      </c>
      <c r="AV167" s="13" t="s">
        <v>91</v>
      </c>
      <c r="AW167" s="13" t="s">
        <v>36</v>
      </c>
      <c r="AX167" s="13" t="s">
        <v>81</v>
      </c>
      <c r="AY167" s="242" t="s">
        <v>142</v>
      </c>
    </row>
    <row r="168" s="15" customFormat="1">
      <c r="A168" s="15"/>
      <c r="B168" s="276"/>
      <c r="C168" s="277"/>
      <c r="D168" s="233" t="s">
        <v>150</v>
      </c>
      <c r="E168" s="278" t="s">
        <v>1</v>
      </c>
      <c r="F168" s="279" t="s">
        <v>346</v>
      </c>
      <c r="G168" s="277"/>
      <c r="H168" s="280">
        <v>2949.1370000000002</v>
      </c>
      <c r="I168" s="281"/>
      <c r="J168" s="277"/>
      <c r="K168" s="277"/>
      <c r="L168" s="282"/>
      <c r="M168" s="283"/>
      <c r="N168" s="284"/>
      <c r="O168" s="284"/>
      <c r="P168" s="284"/>
      <c r="Q168" s="284"/>
      <c r="R168" s="284"/>
      <c r="S168" s="284"/>
      <c r="T168" s="28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6" t="s">
        <v>150</v>
      </c>
      <c r="AU168" s="286" t="s">
        <v>91</v>
      </c>
      <c r="AV168" s="15" t="s">
        <v>148</v>
      </c>
      <c r="AW168" s="15" t="s">
        <v>36</v>
      </c>
      <c r="AX168" s="15" t="s">
        <v>89</v>
      </c>
      <c r="AY168" s="286" t="s">
        <v>142</v>
      </c>
    </row>
    <row r="169" s="2" customFormat="1" ht="16.5" customHeight="1">
      <c r="A169" s="38"/>
      <c r="B169" s="39"/>
      <c r="C169" s="253" t="s">
        <v>223</v>
      </c>
      <c r="D169" s="253" t="s">
        <v>207</v>
      </c>
      <c r="E169" s="254" t="s">
        <v>404</v>
      </c>
      <c r="F169" s="255" t="s">
        <v>405</v>
      </c>
      <c r="G169" s="256" t="s">
        <v>262</v>
      </c>
      <c r="H169" s="257">
        <v>30.587</v>
      </c>
      <c r="I169" s="258"/>
      <c r="J169" s="259">
        <f>ROUND(I169*H169,2)</f>
        <v>0</v>
      </c>
      <c r="K169" s="255" t="s">
        <v>1</v>
      </c>
      <c r="L169" s="260"/>
      <c r="M169" s="261" t="s">
        <v>1</v>
      </c>
      <c r="N169" s="262" t="s">
        <v>46</v>
      </c>
      <c r="O169" s="91"/>
      <c r="P169" s="227">
        <f>O169*H169</f>
        <v>0</v>
      </c>
      <c r="Q169" s="227">
        <v>1</v>
      </c>
      <c r="R169" s="227">
        <f>Q169*H169</f>
        <v>30.587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185</v>
      </c>
      <c r="AT169" s="229" t="s">
        <v>207</v>
      </c>
      <c r="AU169" s="229" t="s">
        <v>91</v>
      </c>
      <c r="AY169" s="17" t="s">
        <v>142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89</v>
      </c>
      <c r="BK169" s="230">
        <f>ROUND(I169*H169,2)</f>
        <v>0</v>
      </c>
      <c r="BL169" s="17" t="s">
        <v>148</v>
      </c>
      <c r="BM169" s="229" t="s">
        <v>533</v>
      </c>
    </row>
    <row r="170" s="13" customFormat="1">
      <c r="A170" s="13"/>
      <c r="B170" s="231"/>
      <c r="C170" s="232"/>
      <c r="D170" s="233" t="s">
        <v>150</v>
      </c>
      <c r="E170" s="234" t="s">
        <v>1</v>
      </c>
      <c r="F170" s="235" t="s">
        <v>407</v>
      </c>
      <c r="G170" s="232"/>
      <c r="H170" s="236">
        <v>28.077999999999999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150</v>
      </c>
      <c r="AU170" s="242" t="s">
        <v>91</v>
      </c>
      <c r="AV170" s="13" t="s">
        <v>91</v>
      </c>
      <c r="AW170" s="13" t="s">
        <v>36</v>
      </c>
      <c r="AX170" s="13" t="s">
        <v>81</v>
      </c>
      <c r="AY170" s="242" t="s">
        <v>142</v>
      </c>
    </row>
    <row r="171" s="13" customFormat="1">
      <c r="A171" s="13"/>
      <c r="B171" s="231"/>
      <c r="C171" s="232"/>
      <c r="D171" s="233" t="s">
        <v>150</v>
      </c>
      <c r="E171" s="234" t="s">
        <v>1</v>
      </c>
      <c r="F171" s="235" t="s">
        <v>408</v>
      </c>
      <c r="G171" s="232"/>
      <c r="H171" s="236">
        <v>1.9079999999999999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150</v>
      </c>
      <c r="AU171" s="242" t="s">
        <v>91</v>
      </c>
      <c r="AV171" s="13" t="s">
        <v>91</v>
      </c>
      <c r="AW171" s="13" t="s">
        <v>36</v>
      </c>
      <c r="AX171" s="13" t="s">
        <v>81</v>
      </c>
      <c r="AY171" s="242" t="s">
        <v>142</v>
      </c>
    </row>
    <row r="172" s="13" customFormat="1">
      <c r="A172" s="13"/>
      <c r="B172" s="231"/>
      <c r="C172" s="232"/>
      <c r="D172" s="233" t="s">
        <v>150</v>
      </c>
      <c r="E172" s="234" t="s">
        <v>1</v>
      </c>
      <c r="F172" s="235" t="s">
        <v>534</v>
      </c>
      <c r="G172" s="232"/>
      <c r="H172" s="236">
        <v>0.60099999999999998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150</v>
      </c>
      <c r="AU172" s="242" t="s">
        <v>91</v>
      </c>
      <c r="AV172" s="13" t="s">
        <v>91</v>
      </c>
      <c r="AW172" s="13" t="s">
        <v>36</v>
      </c>
      <c r="AX172" s="13" t="s">
        <v>81</v>
      </c>
      <c r="AY172" s="242" t="s">
        <v>142</v>
      </c>
    </row>
    <row r="173" s="15" customFormat="1">
      <c r="A173" s="15"/>
      <c r="B173" s="276"/>
      <c r="C173" s="277"/>
      <c r="D173" s="233" t="s">
        <v>150</v>
      </c>
      <c r="E173" s="278" t="s">
        <v>1</v>
      </c>
      <c r="F173" s="279" t="s">
        <v>346</v>
      </c>
      <c r="G173" s="277"/>
      <c r="H173" s="280">
        <v>30.587</v>
      </c>
      <c r="I173" s="281"/>
      <c r="J173" s="277"/>
      <c r="K173" s="277"/>
      <c r="L173" s="282"/>
      <c r="M173" s="283"/>
      <c r="N173" s="284"/>
      <c r="O173" s="284"/>
      <c r="P173" s="284"/>
      <c r="Q173" s="284"/>
      <c r="R173" s="284"/>
      <c r="S173" s="284"/>
      <c r="T173" s="28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6" t="s">
        <v>150</v>
      </c>
      <c r="AU173" s="286" t="s">
        <v>91</v>
      </c>
      <c r="AV173" s="15" t="s">
        <v>148</v>
      </c>
      <c r="AW173" s="15" t="s">
        <v>36</v>
      </c>
      <c r="AX173" s="15" t="s">
        <v>89</v>
      </c>
      <c r="AY173" s="286" t="s">
        <v>142</v>
      </c>
    </row>
    <row r="174" s="2" customFormat="1" ht="24.15" customHeight="1">
      <c r="A174" s="38"/>
      <c r="B174" s="39"/>
      <c r="C174" s="218" t="s">
        <v>228</v>
      </c>
      <c r="D174" s="218" t="s">
        <v>144</v>
      </c>
      <c r="E174" s="219" t="s">
        <v>409</v>
      </c>
      <c r="F174" s="220" t="s">
        <v>410</v>
      </c>
      <c r="G174" s="221" t="s">
        <v>147</v>
      </c>
      <c r="H174" s="222">
        <v>2467.5</v>
      </c>
      <c r="I174" s="223"/>
      <c r="J174" s="224">
        <f>ROUND(I174*H174,2)</f>
        <v>0</v>
      </c>
      <c r="K174" s="220" t="s">
        <v>310</v>
      </c>
      <c r="L174" s="44"/>
      <c r="M174" s="225" t="s">
        <v>1</v>
      </c>
      <c r="N174" s="226" t="s">
        <v>46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148</v>
      </c>
      <c r="AT174" s="229" t="s">
        <v>144</v>
      </c>
      <c r="AU174" s="229" t="s">
        <v>91</v>
      </c>
      <c r="AY174" s="17" t="s">
        <v>142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89</v>
      </c>
      <c r="BK174" s="230">
        <f>ROUND(I174*H174,2)</f>
        <v>0</v>
      </c>
      <c r="BL174" s="17" t="s">
        <v>148</v>
      </c>
      <c r="BM174" s="229" t="s">
        <v>535</v>
      </c>
    </row>
    <row r="175" s="2" customFormat="1">
      <c r="A175" s="38"/>
      <c r="B175" s="39"/>
      <c r="C175" s="40"/>
      <c r="D175" s="268" t="s">
        <v>312</v>
      </c>
      <c r="E175" s="40"/>
      <c r="F175" s="269" t="s">
        <v>412</v>
      </c>
      <c r="G175" s="40"/>
      <c r="H175" s="40"/>
      <c r="I175" s="270"/>
      <c r="J175" s="40"/>
      <c r="K175" s="40"/>
      <c r="L175" s="44"/>
      <c r="M175" s="271"/>
      <c r="N175" s="272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312</v>
      </c>
      <c r="AU175" s="17" t="s">
        <v>91</v>
      </c>
    </row>
    <row r="176" s="13" customFormat="1">
      <c r="A176" s="13"/>
      <c r="B176" s="231"/>
      <c r="C176" s="232"/>
      <c r="D176" s="233" t="s">
        <v>150</v>
      </c>
      <c r="E176" s="234" t="s">
        <v>1</v>
      </c>
      <c r="F176" s="235" t="s">
        <v>536</v>
      </c>
      <c r="G176" s="232"/>
      <c r="H176" s="236">
        <v>2467.5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150</v>
      </c>
      <c r="AU176" s="242" t="s">
        <v>91</v>
      </c>
      <c r="AV176" s="13" t="s">
        <v>91</v>
      </c>
      <c r="AW176" s="13" t="s">
        <v>36</v>
      </c>
      <c r="AX176" s="13" t="s">
        <v>89</v>
      </c>
      <c r="AY176" s="242" t="s">
        <v>142</v>
      </c>
    </row>
    <row r="177" s="2" customFormat="1" ht="16.5" customHeight="1">
      <c r="A177" s="38"/>
      <c r="B177" s="39"/>
      <c r="C177" s="218" t="s">
        <v>232</v>
      </c>
      <c r="D177" s="218" t="s">
        <v>144</v>
      </c>
      <c r="E177" s="219" t="s">
        <v>537</v>
      </c>
      <c r="F177" s="220" t="s">
        <v>538</v>
      </c>
      <c r="G177" s="221" t="s">
        <v>147</v>
      </c>
      <c r="H177" s="222">
        <v>52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46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148</v>
      </c>
      <c r="AT177" s="229" t="s">
        <v>144</v>
      </c>
      <c r="AU177" s="229" t="s">
        <v>91</v>
      </c>
      <c r="AY177" s="17" t="s">
        <v>142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89</v>
      </c>
      <c r="BK177" s="230">
        <f>ROUND(I177*H177,2)</f>
        <v>0</v>
      </c>
      <c r="BL177" s="17" t="s">
        <v>148</v>
      </c>
      <c r="BM177" s="229" t="s">
        <v>539</v>
      </c>
    </row>
    <row r="178" s="13" customFormat="1">
      <c r="A178" s="13"/>
      <c r="B178" s="231"/>
      <c r="C178" s="232"/>
      <c r="D178" s="233" t="s">
        <v>150</v>
      </c>
      <c r="E178" s="234" t="s">
        <v>1</v>
      </c>
      <c r="F178" s="235" t="s">
        <v>540</v>
      </c>
      <c r="G178" s="232"/>
      <c r="H178" s="236">
        <v>52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150</v>
      </c>
      <c r="AU178" s="242" t="s">
        <v>91</v>
      </c>
      <c r="AV178" s="13" t="s">
        <v>91</v>
      </c>
      <c r="AW178" s="13" t="s">
        <v>36</v>
      </c>
      <c r="AX178" s="13" t="s">
        <v>89</v>
      </c>
      <c r="AY178" s="242" t="s">
        <v>142</v>
      </c>
    </row>
    <row r="179" s="2" customFormat="1" ht="16.5" customHeight="1">
      <c r="A179" s="38"/>
      <c r="B179" s="39"/>
      <c r="C179" s="218" t="s">
        <v>238</v>
      </c>
      <c r="D179" s="218" t="s">
        <v>144</v>
      </c>
      <c r="E179" s="219" t="s">
        <v>414</v>
      </c>
      <c r="F179" s="220" t="s">
        <v>415</v>
      </c>
      <c r="G179" s="221" t="s">
        <v>147</v>
      </c>
      <c r="H179" s="222">
        <v>5363.2939999999999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46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148</v>
      </c>
      <c r="AT179" s="229" t="s">
        <v>144</v>
      </c>
      <c r="AU179" s="229" t="s">
        <v>91</v>
      </c>
      <c r="AY179" s="17" t="s">
        <v>142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89</v>
      </c>
      <c r="BK179" s="230">
        <f>ROUND(I179*H179,2)</f>
        <v>0</v>
      </c>
      <c r="BL179" s="17" t="s">
        <v>148</v>
      </c>
      <c r="BM179" s="229" t="s">
        <v>541</v>
      </c>
    </row>
    <row r="180" s="14" customFormat="1">
      <c r="A180" s="14"/>
      <c r="B180" s="243"/>
      <c r="C180" s="244"/>
      <c r="D180" s="233" t="s">
        <v>150</v>
      </c>
      <c r="E180" s="245" t="s">
        <v>1</v>
      </c>
      <c r="F180" s="246" t="s">
        <v>417</v>
      </c>
      <c r="G180" s="244"/>
      <c r="H180" s="245" t="s">
        <v>1</v>
      </c>
      <c r="I180" s="247"/>
      <c r="J180" s="244"/>
      <c r="K180" s="244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150</v>
      </c>
      <c r="AU180" s="252" t="s">
        <v>91</v>
      </c>
      <c r="AV180" s="14" t="s">
        <v>89</v>
      </c>
      <c r="AW180" s="14" t="s">
        <v>36</v>
      </c>
      <c r="AX180" s="14" t="s">
        <v>81</v>
      </c>
      <c r="AY180" s="252" t="s">
        <v>142</v>
      </c>
    </row>
    <row r="181" s="13" customFormat="1">
      <c r="A181" s="13"/>
      <c r="B181" s="231"/>
      <c r="C181" s="232"/>
      <c r="D181" s="233" t="s">
        <v>150</v>
      </c>
      <c r="E181" s="234" t="s">
        <v>1</v>
      </c>
      <c r="F181" s="235" t="s">
        <v>542</v>
      </c>
      <c r="G181" s="232"/>
      <c r="H181" s="236">
        <v>2590.875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150</v>
      </c>
      <c r="AU181" s="242" t="s">
        <v>91</v>
      </c>
      <c r="AV181" s="13" t="s">
        <v>91</v>
      </c>
      <c r="AW181" s="13" t="s">
        <v>36</v>
      </c>
      <c r="AX181" s="13" t="s">
        <v>81</v>
      </c>
      <c r="AY181" s="242" t="s">
        <v>142</v>
      </c>
    </row>
    <row r="182" s="13" customFormat="1">
      <c r="A182" s="13"/>
      <c r="B182" s="231"/>
      <c r="C182" s="232"/>
      <c r="D182" s="233" t="s">
        <v>150</v>
      </c>
      <c r="E182" s="234" t="s">
        <v>1</v>
      </c>
      <c r="F182" s="235" t="s">
        <v>543</v>
      </c>
      <c r="G182" s="232"/>
      <c r="H182" s="236">
        <v>2720.4189999999999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150</v>
      </c>
      <c r="AU182" s="242" t="s">
        <v>91</v>
      </c>
      <c r="AV182" s="13" t="s">
        <v>91</v>
      </c>
      <c r="AW182" s="13" t="s">
        <v>36</v>
      </c>
      <c r="AX182" s="13" t="s">
        <v>81</v>
      </c>
      <c r="AY182" s="242" t="s">
        <v>142</v>
      </c>
    </row>
    <row r="183" s="13" customFormat="1">
      <c r="A183" s="13"/>
      <c r="B183" s="231"/>
      <c r="C183" s="232"/>
      <c r="D183" s="233" t="s">
        <v>150</v>
      </c>
      <c r="E183" s="234" t="s">
        <v>1</v>
      </c>
      <c r="F183" s="235" t="s">
        <v>544</v>
      </c>
      <c r="G183" s="232"/>
      <c r="H183" s="236">
        <v>52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150</v>
      </c>
      <c r="AU183" s="242" t="s">
        <v>91</v>
      </c>
      <c r="AV183" s="13" t="s">
        <v>91</v>
      </c>
      <c r="AW183" s="13" t="s">
        <v>36</v>
      </c>
      <c r="AX183" s="13" t="s">
        <v>81</v>
      </c>
      <c r="AY183" s="242" t="s">
        <v>142</v>
      </c>
    </row>
    <row r="184" s="15" customFormat="1">
      <c r="A184" s="15"/>
      <c r="B184" s="276"/>
      <c r="C184" s="277"/>
      <c r="D184" s="233" t="s">
        <v>150</v>
      </c>
      <c r="E184" s="278" t="s">
        <v>1</v>
      </c>
      <c r="F184" s="279" t="s">
        <v>346</v>
      </c>
      <c r="G184" s="277"/>
      <c r="H184" s="280">
        <v>5363.2939999999999</v>
      </c>
      <c r="I184" s="281"/>
      <c r="J184" s="277"/>
      <c r="K184" s="277"/>
      <c r="L184" s="282"/>
      <c r="M184" s="283"/>
      <c r="N184" s="284"/>
      <c r="O184" s="284"/>
      <c r="P184" s="284"/>
      <c r="Q184" s="284"/>
      <c r="R184" s="284"/>
      <c r="S184" s="284"/>
      <c r="T184" s="28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6" t="s">
        <v>150</v>
      </c>
      <c r="AU184" s="286" t="s">
        <v>91</v>
      </c>
      <c r="AV184" s="15" t="s">
        <v>148</v>
      </c>
      <c r="AW184" s="15" t="s">
        <v>36</v>
      </c>
      <c r="AX184" s="15" t="s">
        <v>89</v>
      </c>
      <c r="AY184" s="286" t="s">
        <v>142</v>
      </c>
    </row>
    <row r="185" s="2" customFormat="1" ht="16.5" customHeight="1">
      <c r="A185" s="38"/>
      <c r="B185" s="39"/>
      <c r="C185" s="218" t="s">
        <v>245</v>
      </c>
      <c r="D185" s="218" t="s">
        <v>144</v>
      </c>
      <c r="E185" s="219" t="s">
        <v>420</v>
      </c>
      <c r="F185" s="220" t="s">
        <v>421</v>
      </c>
      <c r="G185" s="221" t="s">
        <v>147</v>
      </c>
      <c r="H185" s="222">
        <v>311.85000000000002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46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148</v>
      </c>
      <c r="AT185" s="229" t="s">
        <v>144</v>
      </c>
      <c r="AU185" s="229" t="s">
        <v>91</v>
      </c>
      <c r="AY185" s="17" t="s">
        <v>142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89</v>
      </c>
      <c r="BK185" s="230">
        <f>ROUND(I185*H185,2)</f>
        <v>0</v>
      </c>
      <c r="BL185" s="17" t="s">
        <v>148</v>
      </c>
      <c r="BM185" s="229" t="s">
        <v>545</v>
      </c>
    </row>
    <row r="186" s="13" customFormat="1">
      <c r="A186" s="13"/>
      <c r="B186" s="231"/>
      <c r="C186" s="232"/>
      <c r="D186" s="233" t="s">
        <v>150</v>
      </c>
      <c r="E186" s="234" t="s">
        <v>1</v>
      </c>
      <c r="F186" s="235" t="s">
        <v>546</v>
      </c>
      <c r="G186" s="232"/>
      <c r="H186" s="236">
        <v>155.92500000000001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150</v>
      </c>
      <c r="AU186" s="242" t="s">
        <v>91</v>
      </c>
      <c r="AV186" s="13" t="s">
        <v>91</v>
      </c>
      <c r="AW186" s="13" t="s">
        <v>36</v>
      </c>
      <c r="AX186" s="13" t="s">
        <v>81</v>
      </c>
      <c r="AY186" s="242" t="s">
        <v>142</v>
      </c>
    </row>
    <row r="187" s="13" customFormat="1">
      <c r="A187" s="13"/>
      <c r="B187" s="231"/>
      <c r="C187" s="232"/>
      <c r="D187" s="233" t="s">
        <v>150</v>
      </c>
      <c r="E187" s="234" t="s">
        <v>1</v>
      </c>
      <c r="F187" s="235" t="s">
        <v>547</v>
      </c>
      <c r="G187" s="232"/>
      <c r="H187" s="236">
        <v>155.92500000000001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150</v>
      </c>
      <c r="AU187" s="242" t="s">
        <v>91</v>
      </c>
      <c r="AV187" s="13" t="s">
        <v>91</v>
      </c>
      <c r="AW187" s="13" t="s">
        <v>36</v>
      </c>
      <c r="AX187" s="13" t="s">
        <v>81</v>
      </c>
      <c r="AY187" s="242" t="s">
        <v>142</v>
      </c>
    </row>
    <row r="188" s="15" customFormat="1">
      <c r="A188" s="15"/>
      <c r="B188" s="276"/>
      <c r="C188" s="277"/>
      <c r="D188" s="233" t="s">
        <v>150</v>
      </c>
      <c r="E188" s="278" t="s">
        <v>1</v>
      </c>
      <c r="F188" s="279" t="s">
        <v>346</v>
      </c>
      <c r="G188" s="277"/>
      <c r="H188" s="280">
        <v>311.85000000000002</v>
      </c>
      <c r="I188" s="281"/>
      <c r="J188" s="277"/>
      <c r="K188" s="277"/>
      <c r="L188" s="282"/>
      <c r="M188" s="283"/>
      <c r="N188" s="284"/>
      <c r="O188" s="284"/>
      <c r="P188" s="284"/>
      <c r="Q188" s="284"/>
      <c r="R188" s="284"/>
      <c r="S188" s="284"/>
      <c r="T188" s="28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6" t="s">
        <v>150</v>
      </c>
      <c r="AU188" s="286" t="s">
        <v>91</v>
      </c>
      <c r="AV188" s="15" t="s">
        <v>148</v>
      </c>
      <c r="AW188" s="15" t="s">
        <v>36</v>
      </c>
      <c r="AX188" s="15" t="s">
        <v>89</v>
      </c>
      <c r="AY188" s="286" t="s">
        <v>142</v>
      </c>
    </row>
    <row r="189" s="2" customFormat="1" ht="16.5" customHeight="1">
      <c r="A189" s="38"/>
      <c r="B189" s="39"/>
      <c r="C189" s="218" t="s">
        <v>7</v>
      </c>
      <c r="D189" s="218" t="s">
        <v>144</v>
      </c>
      <c r="E189" s="219" t="s">
        <v>425</v>
      </c>
      <c r="F189" s="220" t="s">
        <v>426</v>
      </c>
      <c r="G189" s="221" t="s">
        <v>147</v>
      </c>
      <c r="H189" s="222">
        <v>141.75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46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148</v>
      </c>
      <c r="AT189" s="229" t="s">
        <v>144</v>
      </c>
      <c r="AU189" s="229" t="s">
        <v>91</v>
      </c>
      <c r="AY189" s="17" t="s">
        <v>142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89</v>
      </c>
      <c r="BK189" s="230">
        <f>ROUND(I189*H189,2)</f>
        <v>0</v>
      </c>
      <c r="BL189" s="17" t="s">
        <v>148</v>
      </c>
      <c r="BM189" s="229" t="s">
        <v>548</v>
      </c>
    </row>
    <row r="190" s="13" customFormat="1">
      <c r="A190" s="13"/>
      <c r="B190" s="231"/>
      <c r="C190" s="232"/>
      <c r="D190" s="233" t="s">
        <v>150</v>
      </c>
      <c r="E190" s="234" t="s">
        <v>1</v>
      </c>
      <c r="F190" s="235" t="s">
        <v>549</v>
      </c>
      <c r="G190" s="232"/>
      <c r="H190" s="236">
        <v>141.75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150</v>
      </c>
      <c r="AU190" s="242" t="s">
        <v>91</v>
      </c>
      <c r="AV190" s="13" t="s">
        <v>91</v>
      </c>
      <c r="AW190" s="13" t="s">
        <v>36</v>
      </c>
      <c r="AX190" s="13" t="s">
        <v>89</v>
      </c>
      <c r="AY190" s="242" t="s">
        <v>142</v>
      </c>
    </row>
    <row r="191" s="2" customFormat="1" ht="16.5" customHeight="1">
      <c r="A191" s="38"/>
      <c r="B191" s="39"/>
      <c r="C191" s="218" t="s">
        <v>253</v>
      </c>
      <c r="D191" s="218" t="s">
        <v>144</v>
      </c>
      <c r="E191" s="219" t="s">
        <v>429</v>
      </c>
      <c r="F191" s="220" t="s">
        <v>430</v>
      </c>
      <c r="G191" s="221" t="s">
        <v>147</v>
      </c>
      <c r="H191" s="222">
        <v>560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46</v>
      </c>
      <c r="O191" s="91"/>
      <c r="P191" s="227">
        <f>O191*H191</f>
        <v>0</v>
      </c>
      <c r="Q191" s="227">
        <v>0.216</v>
      </c>
      <c r="R191" s="227">
        <f>Q191*H191</f>
        <v>120.95999999999999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148</v>
      </c>
      <c r="AT191" s="229" t="s">
        <v>144</v>
      </c>
      <c r="AU191" s="229" t="s">
        <v>91</v>
      </c>
      <c r="AY191" s="17" t="s">
        <v>142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89</v>
      </c>
      <c r="BK191" s="230">
        <f>ROUND(I191*H191,2)</f>
        <v>0</v>
      </c>
      <c r="BL191" s="17" t="s">
        <v>148</v>
      </c>
      <c r="BM191" s="229" t="s">
        <v>550</v>
      </c>
    </row>
    <row r="192" s="13" customFormat="1">
      <c r="A192" s="13"/>
      <c r="B192" s="231"/>
      <c r="C192" s="232"/>
      <c r="D192" s="233" t="s">
        <v>150</v>
      </c>
      <c r="E192" s="234" t="s">
        <v>1</v>
      </c>
      <c r="F192" s="235" t="s">
        <v>551</v>
      </c>
      <c r="G192" s="232"/>
      <c r="H192" s="236">
        <v>560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150</v>
      </c>
      <c r="AU192" s="242" t="s">
        <v>91</v>
      </c>
      <c r="AV192" s="13" t="s">
        <v>91</v>
      </c>
      <c r="AW192" s="13" t="s">
        <v>36</v>
      </c>
      <c r="AX192" s="13" t="s">
        <v>89</v>
      </c>
      <c r="AY192" s="242" t="s">
        <v>142</v>
      </c>
    </row>
    <row r="193" s="2" customFormat="1" ht="16.5" customHeight="1">
      <c r="A193" s="38"/>
      <c r="B193" s="39"/>
      <c r="C193" s="218" t="s">
        <v>259</v>
      </c>
      <c r="D193" s="218" t="s">
        <v>144</v>
      </c>
      <c r="E193" s="219" t="s">
        <v>433</v>
      </c>
      <c r="F193" s="220" t="s">
        <v>434</v>
      </c>
      <c r="G193" s="221" t="s">
        <v>147</v>
      </c>
      <c r="H193" s="222">
        <v>141.75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46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148</v>
      </c>
      <c r="AT193" s="229" t="s">
        <v>144</v>
      </c>
      <c r="AU193" s="229" t="s">
        <v>91</v>
      </c>
      <c r="AY193" s="17" t="s">
        <v>142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89</v>
      </c>
      <c r="BK193" s="230">
        <f>ROUND(I193*H193,2)</f>
        <v>0</v>
      </c>
      <c r="BL193" s="17" t="s">
        <v>148</v>
      </c>
      <c r="BM193" s="229" t="s">
        <v>552</v>
      </c>
    </row>
    <row r="194" s="13" customFormat="1">
      <c r="A194" s="13"/>
      <c r="B194" s="231"/>
      <c r="C194" s="232"/>
      <c r="D194" s="233" t="s">
        <v>150</v>
      </c>
      <c r="E194" s="234" t="s">
        <v>1</v>
      </c>
      <c r="F194" s="235" t="s">
        <v>553</v>
      </c>
      <c r="G194" s="232"/>
      <c r="H194" s="236">
        <v>141.75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150</v>
      </c>
      <c r="AU194" s="242" t="s">
        <v>91</v>
      </c>
      <c r="AV194" s="13" t="s">
        <v>91</v>
      </c>
      <c r="AW194" s="13" t="s">
        <v>36</v>
      </c>
      <c r="AX194" s="13" t="s">
        <v>89</v>
      </c>
      <c r="AY194" s="242" t="s">
        <v>142</v>
      </c>
    </row>
    <row r="195" s="2" customFormat="1" ht="16.5" customHeight="1">
      <c r="A195" s="38"/>
      <c r="B195" s="39"/>
      <c r="C195" s="218" t="s">
        <v>264</v>
      </c>
      <c r="D195" s="218" t="s">
        <v>144</v>
      </c>
      <c r="E195" s="219" t="s">
        <v>437</v>
      </c>
      <c r="F195" s="220" t="s">
        <v>438</v>
      </c>
      <c r="G195" s="221" t="s">
        <v>147</v>
      </c>
      <c r="H195" s="222">
        <v>135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46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148</v>
      </c>
      <c r="AT195" s="229" t="s">
        <v>144</v>
      </c>
      <c r="AU195" s="229" t="s">
        <v>91</v>
      </c>
      <c r="AY195" s="17" t="s">
        <v>142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89</v>
      </c>
      <c r="BK195" s="230">
        <f>ROUND(I195*H195,2)</f>
        <v>0</v>
      </c>
      <c r="BL195" s="17" t="s">
        <v>148</v>
      </c>
      <c r="BM195" s="229" t="s">
        <v>554</v>
      </c>
    </row>
    <row r="196" s="2" customFormat="1" ht="16.5" customHeight="1">
      <c r="A196" s="38"/>
      <c r="B196" s="39"/>
      <c r="C196" s="218" t="s">
        <v>269</v>
      </c>
      <c r="D196" s="218" t="s">
        <v>144</v>
      </c>
      <c r="E196" s="219" t="s">
        <v>441</v>
      </c>
      <c r="F196" s="220" t="s">
        <v>442</v>
      </c>
      <c r="G196" s="221" t="s">
        <v>147</v>
      </c>
      <c r="H196" s="222">
        <v>2350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46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148</v>
      </c>
      <c r="AT196" s="229" t="s">
        <v>144</v>
      </c>
      <c r="AU196" s="229" t="s">
        <v>91</v>
      </c>
      <c r="AY196" s="17" t="s">
        <v>142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89</v>
      </c>
      <c r="BK196" s="230">
        <f>ROUND(I196*H196,2)</f>
        <v>0</v>
      </c>
      <c r="BL196" s="17" t="s">
        <v>148</v>
      </c>
      <c r="BM196" s="229" t="s">
        <v>555</v>
      </c>
    </row>
    <row r="197" s="13" customFormat="1">
      <c r="A197" s="13"/>
      <c r="B197" s="231"/>
      <c r="C197" s="232"/>
      <c r="D197" s="233" t="s">
        <v>150</v>
      </c>
      <c r="E197" s="234" t="s">
        <v>1</v>
      </c>
      <c r="F197" s="235" t="s">
        <v>556</v>
      </c>
      <c r="G197" s="232"/>
      <c r="H197" s="236">
        <v>2350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150</v>
      </c>
      <c r="AU197" s="242" t="s">
        <v>91</v>
      </c>
      <c r="AV197" s="13" t="s">
        <v>91</v>
      </c>
      <c r="AW197" s="13" t="s">
        <v>36</v>
      </c>
      <c r="AX197" s="13" t="s">
        <v>89</v>
      </c>
      <c r="AY197" s="242" t="s">
        <v>142</v>
      </c>
    </row>
    <row r="198" s="2" customFormat="1" ht="21.75" customHeight="1">
      <c r="A198" s="38"/>
      <c r="B198" s="39"/>
      <c r="C198" s="218" t="s">
        <v>275</v>
      </c>
      <c r="D198" s="218" t="s">
        <v>144</v>
      </c>
      <c r="E198" s="219" t="s">
        <v>445</v>
      </c>
      <c r="F198" s="220" t="s">
        <v>446</v>
      </c>
      <c r="G198" s="221" t="s">
        <v>147</v>
      </c>
      <c r="H198" s="222">
        <v>135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46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148</v>
      </c>
      <c r="AT198" s="229" t="s">
        <v>144</v>
      </c>
      <c r="AU198" s="229" t="s">
        <v>91</v>
      </c>
      <c r="AY198" s="17" t="s">
        <v>142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89</v>
      </c>
      <c r="BK198" s="230">
        <f>ROUND(I198*H198,2)</f>
        <v>0</v>
      </c>
      <c r="BL198" s="17" t="s">
        <v>148</v>
      </c>
      <c r="BM198" s="229" t="s">
        <v>557</v>
      </c>
    </row>
    <row r="199" s="2" customFormat="1" ht="16.5" customHeight="1">
      <c r="A199" s="38"/>
      <c r="B199" s="39"/>
      <c r="C199" s="218" t="s">
        <v>452</v>
      </c>
      <c r="D199" s="218" t="s">
        <v>144</v>
      </c>
      <c r="E199" s="219" t="s">
        <v>448</v>
      </c>
      <c r="F199" s="220" t="s">
        <v>449</v>
      </c>
      <c r="G199" s="221" t="s">
        <v>147</v>
      </c>
      <c r="H199" s="222">
        <v>7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46</v>
      </c>
      <c r="O199" s="91"/>
      <c r="P199" s="227">
        <f>O199*H199</f>
        <v>0</v>
      </c>
      <c r="Q199" s="227">
        <v>0.61404000000000003</v>
      </c>
      <c r="R199" s="227">
        <f>Q199*H199</f>
        <v>4.2982800000000001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148</v>
      </c>
      <c r="AT199" s="229" t="s">
        <v>144</v>
      </c>
      <c r="AU199" s="229" t="s">
        <v>91</v>
      </c>
      <c r="AY199" s="17" t="s">
        <v>142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89</v>
      </c>
      <c r="BK199" s="230">
        <f>ROUND(I199*H199,2)</f>
        <v>0</v>
      </c>
      <c r="BL199" s="17" t="s">
        <v>148</v>
      </c>
      <c r="BM199" s="229" t="s">
        <v>558</v>
      </c>
    </row>
    <row r="200" s="13" customFormat="1">
      <c r="A200" s="13"/>
      <c r="B200" s="231"/>
      <c r="C200" s="232"/>
      <c r="D200" s="233" t="s">
        <v>150</v>
      </c>
      <c r="E200" s="234" t="s">
        <v>1</v>
      </c>
      <c r="F200" s="235" t="s">
        <v>559</v>
      </c>
      <c r="G200" s="232"/>
      <c r="H200" s="236">
        <v>7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150</v>
      </c>
      <c r="AU200" s="242" t="s">
        <v>91</v>
      </c>
      <c r="AV200" s="13" t="s">
        <v>91</v>
      </c>
      <c r="AW200" s="13" t="s">
        <v>36</v>
      </c>
      <c r="AX200" s="13" t="s">
        <v>89</v>
      </c>
      <c r="AY200" s="242" t="s">
        <v>142</v>
      </c>
    </row>
    <row r="201" s="2" customFormat="1" ht="16.5" customHeight="1">
      <c r="A201" s="38"/>
      <c r="B201" s="39"/>
      <c r="C201" s="218" t="s">
        <v>456</v>
      </c>
      <c r="D201" s="218" t="s">
        <v>144</v>
      </c>
      <c r="E201" s="219" t="s">
        <v>560</v>
      </c>
      <c r="F201" s="220" t="s">
        <v>561</v>
      </c>
      <c r="G201" s="221" t="s">
        <v>147</v>
      </c>
      <c r="H201" s="222">
        <v>52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46</v>
      </c>
      <c r="O201" s="91"/>
      <c r="P201" s="227">
        <f>O201*H201</f>
        <v>0</v>
      </c>
      <c r="Q201" s="227">
        <v>0.084250000000000005</v>
      </c>
      <c r="R201" s="227">
        <f>Q201*H201</f>
        <v>4.3810000000000002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148</v>
      </c>
      <c r="AT201" s="229" t="s">
        <v>144</v>
      </c>
      <c r="AU201" s="229" t="s">
        <v>91</v>
      </c>
      <c r="AY201" s="17" t="s">
        <v>142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89</v>
      </c>
      <c r="BK201" s="230">
        <f>ROUND(I201*H201,2)</f>
        <v>0</v>
      </c>
      <c r="BL201" s="17" t="s">
        <v>148</v>
      </c>
      <c r="BM201" s="229" t="s">
        <v>562</v>
      </c>
    </row>
    <row r="202" s="13" customFormat="1">
      <c r="A202" s="13"/>
      <c r="B202" s="231"/>
      <c r="C202" s="232"/>
      <c r="D202" s="233" t="s">
        <v>150</v>
      </c>
      <c r="E202" s="234" t="s">
        <v>1</v>
      </c>
      <c r="F202" s="235" t="s">
        <v>563</v>
      </c>
      <c r="G202" s="232"/>
      <c r="H202" s="236">
        <v>50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150</v>
      </c>
      <c r="AU202" s="242" t="s">
        <v>91</v>
      </c>
      <c r="AV202" s="13" t="s">
        <v>91</v>
      </c>
      <c r="AW202" s="13" t="s">
        <v>36</v>
      </c>
      <c r="AX202" s="13" t="s">
        <v>81</v>
      </c>
      <c r="AY202" s="242" t="s">
        <v>142</v>
      </c>
    </row>
    <row r="203" s="13" customFormat="1">
      <c r="A203" s="13"/>
      <c r="B203" s="231"/>
      <c r="C203" s="232"/>
      <c r="D203" s="233" t="s">
        <v>150</v>
      </c>
      <c r="E203" s="234" t="s">
        <v>1</v>
      </c>
      <c r="F203" s="235" t="s">
        <v>564</v>
      </c>
      <c r="G203" s="232"/>
      <c r="H203" s="236">
        <v>2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150</v>
      </c>
      <c r="AU203" s="242" t="s">
        <v>91</v>
      </c>
      <c r="AV203" s="13" t="s">
        <v>91</v>
      </c>
      <c r="AW203" s="13" t="s">
        <v>36</v>
      </c>
      <c r="AX203" s="13" t="s">
        <v>81</v>
      </c>
      <c r="AY203" s="242" t="s">
        <v>142</v>
      </c>
    </row>
    <row r="204" s="15" customFormat="1">
      <c r="A204" s="15"/>
      <c r="B204" s="276"/>
      <c r="C204" s="277"/>
      <c r="D204" s="233" t="s">
        <v>150</v>
      </c>
      <c r="E204" s="278" t="s">
        <v>1</v>
      </c>
      <c r="F204" s="279" t="s">
        <v>346</v>
      </c>
      <c r="G204" s="277"/>
      <c r="H204" s="280">
        <v>52</v>
      </c>
      <c r="I204" s="281"/>
      <c r="J204" s="277"/>
      <c r="K204" s="277"/>
      <c r="L204" s="282"/>
      <c r="M204" s="283"/>
      <c r="N204" s="284"/>
      <c r="O204" s="284"/>
      <c r="P204" s="284"/>
      <c r="Q204" s="284"/>
      <c r="R204" s="284"/>
      <c r="S204" s="284"/>
      <c r="T204" s="28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6" t="s">
        <v>150</v>
      </c>
      <c r="AU204" s="286" t="s">
        <v>91</v>
      </c>
      <c r="AV204" s="15" t="s">
        <v>148</v>
      </c>
      <c r="AW204" s="15" t="s">
        <v>36</v>
      </c>
      <c r="AX204" s="15" t="s">
        <v>89</v>
      </c>
      <c r="AY204" s="286" t="s">
        <v>142</v>
      </c>
    </row>
    <row r="205" s="2" customFormat="1" ht="16.5" customHeight="1">
      <c r="A205" s="38"/>
      <c r="B205" s="39"/>
      <c r="C205" s="253" t="s">
        <v>461</v>
      </c>
      <c r="D205" s="253" t="s">
        <v>207</v>
      </c>
      <c r="E205" s="254" t="s">
        <v>565</v>
      </c>
      <c r="F205" s="255" t="s">
        <v>566</v>
      </c>
      <c r="G205" s="256" t="s">
        <v>147</v>
      </c>
      <c r="H205" s="257">
        <v>51.5</v>
      </c>
      <c r="I205" s="258"/>
      <c r="J205" s="259">
        <f>ROUND(I205*H205,2)</f>
        <v>0</v>
      </c>
      <c r="K205" s="255" t="s">
        <v>1</v>
      </c>
      <c r="L205" s="260"/>
      <c r="M205" s="261" t="s">
        <v>1</v>
      </c>
      <c r="N205" s="262" t="s">
        <v>46</v>
      </c>
      <c r="O205" s="91"/>
      <c r="P205" s="227">
        <f>O205*H205</f>
        <v>0</v>
      </c>
      <c r="Q205" s="227">
        <v>0.13100000000000001</v>
      </c>
      <c r="R205" s="227">
        <f>Q205*H205</f>
        <v>6.7465000000000002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214</v>
      </c>
      <c r="AT205" s="229" t="s">
        <v>207</v>
      </c>
      <c r="AU205" s="229" t="s">
        <v>91</v>
      </c>
      <c r="AY205" s="17" t="s">
        <v>142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89</v>
      </c>
      <c r="BK205" s="230">
        <f>ROUND(I205*H205,2)</f>
        <v>0</v>
      </c>
      <c r="BL205" s="17" t="s">
        <v>214</v>
      </c>
      <c r="BM205" s="229" t="s">
        <v>567</v>
      </c>
    </row>
    <row r="206" s="13" customFormat="1">
      <c r="A206" s="13"/>
      <c r="B206" s="231"/>
      <c r="C206" s="232"/>
      <c r="D206" s="233" t="s">
        <v>150</v>
      </c>
      <c r="E206" s="234" t="s">
        <v>1</v>
      </c>
      <c r="F206" s="235" t="s">
        <v>568</v>
      </c>
      <c r="G206" s="232"/>
      <c r="H206" s="236">
        <v>51.5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150</v>
      </c>
      <c r="AU206" s="242" t="s">
        <v>91</v>
      </c>
      <c r="AV206" s="13" t="s">
        <v>91</v>
      </c>
      <c r="AW206" s="13" t="s">
        <v>36</v>
      </c>
      <c r="AX206" s="13" t="s">
        <v>89</v>
      </c>
      <c r="AY206" s="242" t="s">
        <v>142</v>
      </c>
    </row>
    <row r="207" s="2" customFormat="1" ht="16.5" customHeight="1">
      <c r="A207" s="38"/>
      <c r="B207" s="39"/>
      <c r="C207" s="253" t="s">
        <v>466</v>
      </c>
      <c r="D207" s="253" t="s">
        <v>207</v>
      </c>
      <c r="E207" s="254" t="s">
        <v>569</v>
      </c>
      <c r="F207" s="255" t="s">
        <v>570</v>
      </c>
      <c r="G207" s="256" t="s">
        <v>147</v>
      </c>
      <c r="H207" s="257">
        <v>2.0600000000000001</v>
      </c>
      <c r="I207" s="258"/>
      <c r="J207" s="259">
        <f>ROUND(I207*H207,2)</f>
        <v>0</v>
      </c>
      <c r="K207" s="255" t="s">
        <v>1</v>
      </c>
      <c r="L207" s="260"/>
      <c r="M207" s="261" t="s">
        <v>1</v>
      </c>
      <c r="N207" s="262" t="s">
        <v>46</v>
      </c>
      <c r="O207" s="91"/>
      <c r="P207" s="227">
        <f>O207*H207</f>
        <v>0</v>
      </c>
      <c r="Q207" s="227">
        <v>0.13100000000000001</v>
      </c>
      <c r="R207" s="227">
        <f>Q207*H207</f>
        <v>0.26986000000000004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214</v>
      </c>
      <c r="AT207" s="229" t="s">
        <v>207</v>
      </c>
      <c r="AU207" s="229" t="s">
        <v>91</v>
      </c>
      <c r="AY207" s="17" t="s">
        <v>142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89</v>
      </c>
      <c r="BK207" s="230">
        <f>ROUND(I207*H207,2)</f>
        <v>0</v>
      </c>
      <c r="BL207" s="17" t="s">
        <v>214</v>
      </c>
      <c r="BM207" s="229" t="s">
        <v>571</v>
      </c>
    </row>
    <row r="208" s="13" customFormat="1">
      <c r="A208" s="13"/>
      <c r="B208" s="231"/>
      <c r="C208" s="232"/>
      <c r="D208" s="233" t="s">
        <v>150</v>
      </c>
      <c r="E208" s="234" t="s">
        <v>1</v>
      </c>
      <c r="F208" s="235" t="s">
        <v>572</v>
      </c>
      <c r="G208" s="232"/>
      <c r="H208" s="236">
        <v>2.0600000000000001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150</v>
      </c>
      <c r="AU208" s="242" t="s">
        <v>91</v>
      </c>
      <c r="AV208" s="13" t="s">
        <v>91</v>
      </c>
      <c r="AW208" s="13" t="s">
        <v>36</v>
      </c>
      <c r="AX208" s="13" t="s">
        <v>89</v>
      </c>
      <c r="AY208" s="242" t="s">
        <v>142</v>
      </c>
    </row>
    <row r="209" s="12" customFormat="1" ht="22.8" customHeight="1">
      <c r="A209" s="12"/>
      <c r="B209" s="202"/>
      <c r="C209" s="203"/>
      <c r="D209" s="204" t="s">
        <v>80</v>
      </c>
      <c r="E209" s="216" t="s">
        <v>190</v>
      </c>
      <c r="F209" s="216" t="s">
        <v>237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SUM(P210:P235)</f>
        <v>0</v>
      </c>
      <c r="Q209" s="210"/>
      <c r="R209" s="211">
        <f>SUM(R210:R235)</f>
        <v>12.7384348</v>
      </c>
      <c r="S209" s="210"/>
      <c r="T209" s="212">
        <f>SUM(T210:T235)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89</v>
      </c>
      <c r="AT209" s="214" t="s">
        <v>80</v>
      </c>
      <c r="AU209" s="214" t="s">
        <v>89</v>
      </c>
      <c r="AY209" s="213" t="s">
        <v>142</v>
      </c>
      <c r="BK209" s="215">
        <f>SUM(BK210:BK235)</f>
        <v>0</v>
      </c>
    </row>
    <row r="210" s="2" customFormat="1" ht="16.5" customHeight="1">
      <c r="A210" s="38"/>
      <c r="B210" s="39"/>
      <c r="C210" s="218" t="s">
        <v>471</v>
      </c>
      <c r="D210" s="218" t="s">
        <v>144</v>
      </c>
      <c r="E210" s="219" t="s">
        <v>573</v>
      </c>
      <c r="F210" s="220" t="s">
        <v>574</v>
      </c>
      <c r="G210" s="221" t="s">
        <v>166</v>
      </c>
      <c r="H210" s="222">
        <v>23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46</v>
      </c>
      <c r="O210" s="91"/>
      <c r="P210" s="227">
        <f>O210*H210</f>
        <v>0</v>
      </c>
      <c r="Q210" s="227">
        <v>0.040079999999999998</v>
      </c>
      <c r="R210" s="227">
        <f>Q210*H210</f>
        <v>0.92183999999999999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148</v>
      </c>
      <c r="AT210" s="229" t="s">
        <v>144</v>
      </c>
      <c r="AU210" s="229" t="s">
        <v>91</v>
      </c>
      <c r="AY210" s="17" t="s">
        <v>142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89</v>
      </c>
      <c r="BK210" s="230">
        <f>ROUND(I210*H210,2)</f>
        <v>0</v>
      </c>
      <c r="BL210" s="17" t="s">
        <v>148</v>
      </c>
      <c r="BM210" s="229" t="s">
        <v>575</v>
      </c>
    </row>
    <row r="211" s="13" customFormat="1">
      <c r="A211" s="13"/>
      <c r="B211" s="231"/>
      <c r="C211" s="232"/>
      <c r="D211" s="233" t="s">
        <v>150</v>
      </c>
      <c r="E211" s="234" t="s">
        <v>1</v>
      </c>
      <c r="F211" s="235" t="s">
        <v>576</v>
      </c>
      <c r="G211" s="232"/>
      <c r="H211" s="236">
        <v>23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150</v>
      </c>
      <c r="AU211" s="242" t="s">
        <v>91</v>
      </c>
      <c r="AV211" s="13" t="s">
        <v>91</v>
      </c>
      <c r="AW211" s="13" t="s">
        <v>36</v>
      </c>
      <c r="AX211" s="13" t="s">
        <v>89</v>
      </c>
      <c r="AY211" s="242" t="s">
        <v>142</v>
      </c>
    </row>
    <row r="212" s="2" customFormat="1" ht="24.15" customHeight="1">
      <c r="A212" s="38"/>
      <c r="B212" s="39"/>
      <c r="C212" s="253" t="s">
        <v>476</v>
      </c>
      <c r="D212" s="253" t="s">
        <v>207</v>
      </c>
      <c r="E212" s="254" t="s">
        <v>577</v>
      </c>
      <c r="F212" s="255" t="s">
        <v>578</v>
      </c>
      <c r="G212" s="256" t="s">
        <v>166</v>
      </c>
      <c r="H212" s="257">
        <v>23</v>
      </c>
      <c r="I212" s="258"/>
      <c r="J212" s="259">
        <f>ROUND(I212*H212,2)</f>
        <v>0</v>
      </c>
      <c r="K212" s="255" t="s">
        <v>1</v>
      </c>
      <c r="L212" s="260"/>
      <c r="M212" s="261" t="s">
        <v>1</v>
      </c>
      <c r="N212" s="262" t="s">
        <v>46</v>
      </c>
      <c r="O212" s="91"/>
      <c r="P212" s="227">
        <f>O212*H212</f>
        <v>0</v>
      </c>
      <c r="Q212" s="227">
        <v>0.070499999999999993</v>
      </c>
      <c r="R212" s="227">
        <f>Q212*H212</f>
        <v>1.6214999999999999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214</v>
      </c>
      <c r="AT212" s="229" t="s">
        <v>207</v>
      </c>
      <c r="AU212" s="229" t="s">
        <v>91</v>
      </c>
      <c r="AY212" s="17" t="s">
        <v>142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89</v>
      </c>
      <c r="BK212" s="230">
        <f>ROUND(I212*H212,2)</f>
        <v>0</v>
      </c>
      <c r="BL212" s="17" t="s">
        <v>214</v>
      </c>
      <c r="BM212" s="229" t="s">
        <v>579</v>
      </c>
    </row>
    <row r="213" s="13" customFormat="1">
      <c r="A213" s="13"/>
      <c r="B213" s="231"/>
      <c r="C213" s="232"/>
      <c r="D213" s="233" t="s">
        <v>150</v>
      </c>
      <c r="E213" s="234" t="s">
        <v>1</v>
      </c>
      <c r="F213" s="235" t="s">
        <v>580</v>
      </c>
      <c r="G213" s="232"/>
      <c r="H213" s="236">
        <v>23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150</v>
      </c>
      <c r="AU213" s="242" t="s">
        <v>91</v>
      </c>
      <c r="AV213" s="13" t="s">
        <v>91</v>
      </c>
      <c r="AW213" s="13" t="s">
        <v>36</v>
      </c>
      <c r="AX213" s="13" t="s">
        <v>89</v>
      </c>
      <c r="AY213" s="242" t="s">
        <v>142</v>
      </c>
    </row>
    <row r="214" s="2" customFormat="1" ht="16.5" customHeight="1">
      <c r="A214" s="38"/>
      <c r="B214" s="39"/>
      <c r="C214" s="218" t="s">
        <v>480</v>
      </c>
      <c r="D214" s="218" t="s">
        <v>144</v>
      </c>
      <c r="E214" s="219" t="s">
        <v>581</v>
      </c>
      <c r="F214" s="220" t="s">
        <v>582</v>
      </c>
      <c r="G214" s="221" t="s">
        <v>204</v>
      </c>
      <c r="H214" s="222">
        <v>1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46</v>
      </c>
      <c r="O214" s="91"/>
      <c r="P214" s="227">
        <f>O214*H214</f>
        <v>0</v>
      </c>
      <c r="Q214" s="227">
        <v>0.10931</v>
      </c>
      <c r="R214" s="227">
        <f>Q214*H214</f>
        <v>0.10931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148</v>
      </c>
      <c r="AT214" s="229" t="s">
        <v>144</v>
      </c>
      <c r="AU214" s="229" t="s">
        <v>91</v>
      </c>
      <c r="AY214" s="17" t="s">
        <v>142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89</v>
      </c>
      <c r="BK214" s="230">
        <f>ROUND(I214*H214,2)</f>
        <v>0</v>
      </c>
      <c r="BL214" s="17" t="s">
        <v>148</v>
      </c>
      <c r="BM214" s="229" t="s">
        <v>583</v>
      </c>
    </row>
    <row r="215" s="13" customFormat="1">
      <c r="A215" s="13"/>
      <c r="B215" s="231"/>
      <c r="C215" s="232"/>
      <c r="D215" s="233" t="s">
        <v>150</v>
      </c>
      <c r="E215" s="234" t="s">
        <v>1</v>
      </c>
      <c r="F215" s="235" t="s">
        <v>584</v>
      </c>
      <c r="G215" s="232"/>
      <c r="H215" s="236">
        <v>1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150</v>
      </c>
      <c r="AU215" s="242" t="s">
        <v>91</v>
      </c>
      <c r="AV215" s="13" t="s">
        <v>91</v>
      </c>
      <c r="AW215" s="13" t="s">
        <v>36</v>
      </c>
      <c r="AX215" s="13" t="s">
        <v>89</v>
      </c>
      <c r="AY215" s="242" t="s">
        <v>142</v>
      </c>
    </row>
    <row r="216" s="2" customFormat="1" ht="16.5" customHeight="1">
      <c r="A216" s="38"/>
      <c r="B216" s="39"/>
      <c r="C216" s="253" t="s">
        <v>484</v>
      </c>
      <c r="D216" s="253" t="s">
        <v>207</v>
      </c>
      <c r="E216" s="254" t="s">
        <v>585</v>
      </c>
      <c r="F216" s="255" t="s">
        <v>586</v>
      </c>
      <c r="G216" s="256" t="s">
        <v>204</v>
      </c>
      <c r="H216" s="257">
        <v>1</v>
      </c>
      <c r="I216" s="258"/>
      <c r="J216" s="259">
        <f>ROUND(I216*H216,2)</f>
        <v>0</v>
      </c>
      <c r="K216" s="255" t="s">
        <v>1</v>
      </c>
      <c r="L216" s="260"/>
      <c r="M216" s="261" t="s">
        <v>1</v>
      </c>
      <c r="N216" s="262" t="s">
        <v>46</v>
      </c>
      <c r="O216" s="91"/>
      <c r="P216" s="227">
        <f>O216*H216</f>
        <v>0</v>
      </c>
      <c r="Q216" s="227">
        <v>0.0074999999999999997</v>
      </c>
      <c r="R216" s="227">
        <f>Q216*H216</f>
        <v>0.0074999999999999997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185</v>
      </c>
      <c r="AT216" s="229" t="s">
        <v>207</v>
      </c>
      <c r="AU216" s="229" t="s">
        <v>91</v>
      </c>
      <c r="AY216" s="17" t="s">
        <v>142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89</v>
      </c>
      <c r="BK216" s="230">
        <f>ROUND(I216*H216,2)</f>
        <v>0</v>
      </c>
      <c r="BL216" s="17" t="s">
        <v>148</v>
      </c>
      <c r="BM216" s="229" t="s">
        <v>587</v>
      </c>
    </row>
    <row r="217" s="2" customFormat="1" ht="16.5" customHeight="1">
      <c r="A217" s="38"/>
      <c r="B217" s="39"/>
      <c r="C217" s="218" t="s">
        <v>488</v>
      </c>
      <c r="D217" s="218" t="s">
        <v>144</v>
      </c>
      <c r="E217" s="219" t="s">
        <v>453</v>
      </c>
      <c r="F217" s="220" t="s">
        <v>454</v>
      </c>
      <c r="G217" s="221" t="s">
        <v>204</v>
      </c>
      <c r="H217" s="222">
        <v>2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46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148</v>
      </c>
      <c r="AT217" s="229" t="s">
        <v>144</v>
      </c>
      <c r="AU217" s="229" t="s">
        <v>91</v>
      </c>
      <c r="AY217" s="17" t="s">
        <v>142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89</v>
      </c>
      <c r="BK217" s="230">
        <f>ROUND(I217*H217,2)</f>
        <v>0</v>
      </c>
      <c r="BL217" s="17" t="s">
        <v>148</v>
      </c>
      <c r="BM217" s="229" t="s">
        <v>588</v>
      </c>
    </row>
    <row r="218" s="13" customFormat="1">
      <c r="A218" s="13"/>
      <c r="B218" s="231"/>
      <c r="C218" s="232"/>
      <c r="D218" s="233" t="s">
        <v>150</v>
      </c>
      <c r="E218" s="234" t="s">
        <v>1</v>
      </c>
      <c r="F218" s="235" t="s">
        <v>589</v>
      </c>
      <c r="G218" s="232"/>
      <c r="H218" s="236">
        <v>2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150</v>
      </c>
      <c r="AU218" s="242" t="s">
        <v>91</v>
      </c>
      <c r="AV218" s="13" t="s">
        <v>91</v>
      </c>
      <c r="AW218" s="13" t="s">
        <v>36</v>
      </c>
      <c r="AX218" s="13" t="s">
        <v>89</v>
      </c>
      <c r="AY218" s="242" t="s">
        <v>142</v>
      </c>
    </row>
    <row r="219" s="2" customFormat="1" ht="16.5" customHeight="1">
      <c r="A219" s="38"/>
      <c r="B219" s="39"/>
      <c r="C219" s="253" t="s">
        <v>492</v>
      </c>
      <c r="D219" s="253" t="s">
        <v>207</v>
      </c>
      <c r="E219" s="254" t="s">
        <v>457</v>
      </c>
      <c r="F219" s="255" t="s">
        <v>458</v>
      </c>
      <c r="G219" s="256" t="s">
        <v>204</v>
      </c>
      <c r="H219" s="257">
        <v>2</v>
      </c>
      <c r="I219" s="258"/>
      <c r="J219" s="259">
        <f>ROUND(I219*H219,2)</f>
        <v>0</v>
      </c>
      <c r="K219" s="255" t="s">
        <v>1</v>
      </c>
      <c r="L219" s="260"/>
      <c r="M219" s="261" t="s">
        <v>1</v>
      </c>
      <c r="N219" s="262" t="s">
        <v>46</v>
      </c>
      <c r="O219" s="91"/>
      <c r="P219" s="227">
        <f>O219*H219</f>
        <v>0</v>
      </c>
      <c r="Q219" s="227">
        <v>0.0020999999999999999</v>
      </c>
      <c r="R219" s="227">
        <f>Q219*H219</f>
        <v>0.0041999999999999997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185</v>
      </c>
      <c r="AT219" s="229" t="s">
        <v>207</v>
      </c>
      <c r="AU219" s="229" t="s">
        <v>91</v>
      </c>
      <c r="AY219" s="17" t="s">
        <v>142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89</v>
      </c>
      <c r="BK219" s="230">
        <f>ROUND(I219*H219,2)</f>
        <v>0</v>
      </c>
      <c r="BL219" s="17" t="s">
        <v>148</v>
      </c>
      <c r="BM219" s="229" t="s">
        <v>590</v>
      </c>
    </row>
    <row r="220" s="2" customFormat="1" ht="16.5" customHeight="1">
      <c r="A220" s="38"/>
      <c r="B220" s="39"/>
      <c r="C220" s="218" t="s">
        <v>496</v>
      </c>
      <c r="D220" s="218" t="s">
        <v>144</v>
      </c>
      <c r="E220" s="219" t="s">
        <v>462</v>
      </c>
      <c r="F220" s="220" t="s">
        <v>463</v>
      </c>
      <c r="G220" s="221" t="s">
        <v>204</v>
      </c>
      <c r="H220" s="222">
        <v>4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46</v>
      </c>
      <c r="O220" s="91"/>
      <c r="P220" s="227">
        <f>O220*H220</f>
        <v>0</v>
      </c>
      <c r="Q220" s="227">
        <v>0.00069999999999999999</v>
      </c>
      <c r="R220" s="227">
        <f>Q220*H220</f>
        <v>0.0028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148</v>
      </c>
      <c r="AT220" s="229" t="s">
        <v>144</v>
      </c>
      <c r="AU220" s="229" t="s">
        <v>91</v>
      </c>
      <c r="AY220" s="17" t="s">
        <v>142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89</v>
      </c>
      <c r="BK220" s="230">
        <f>ROUND(I220*H220,2)</f>
        <v>0</v>
      </c>
      <c r="BL220" s="17" t="s">
        <v>148</v>
      </c>
      <c r="BM220" s="229" t="s">
        <v>591</v>
      </c>
    </row>
    <row r="221" s="13" customFormat="1">
      <c r="A221" s="13"/>
      <c r="B221" s="231"/>
      <c r="C221" s="232"/>
      <c r="D221" s="233" t="s">
        <v>150</v>
      </c>
      <c r="E221" s="234" t="s">
        <v>1</v>
      </c>
      <c r="F221" s="235" t="s">
        <v>592</v>
      </c>
      <c r="G221" s="232"/>
      <c r="H221" s="236">
        <v>4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150</v>
      </c>
      <c r="AU221" s="242" t="s">
        <v>91</v>
      </c>
      <c r="AV221" s="13" t="s">
        <v>91</v>
      </c>
      <c r="AW221" s="13" t="s">
        <v>36</v>
      </c>
      <c r="AX221" s="13" t="s">
        <v>81</v>
      </c>
      <c r="AY221" s="242" t="s">
        <v>142</v>
      </c>
    </row>
    <row r="222" s="15" customFormat="1">
      <c r="A222" s="15"/>
      <c r="B222" s="276"/>
      <c r="C222" s="277"/>
      <c r="D222" s="233" t="s">
        <v>150</v>
      </c>
      <c r="E222" s="278" t="s">
        <v>1</v>
      </c>
      <c r="F222" s="279" t="s">
        <v>346</v>
      </c>
      <c r="G222" s="277"/>
      <c r="H222" s="280">
        <v>4</v>
      </c>
      <c r="I222" s="281"/>
      <c r="J222" s="277"/>
      <c r="K222" s="277"/>
      <c r="L222" s="282"/>
      <c r="M222" s="283"/>
      <c r="N222" s="284"/>
      <c r="O222" s="284"/>
      <c r="P222" s="284"/>
      <c r="Q222" s="284"/>
      <c r="R222" s="284"/>
      <c r="S222" s="284"/>
      <c r="T222" s="28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6" t="s">
        <v>150</v>
      </c>
      <c r="AU222" s="286" t="s">
        <v>91</v>
      </c>
      <c r="AV222" s="15" t="s">
        <v>148</v>
      </c>
      <c r="AW222" s="15" t="s">
        <v>36</v>
      </c>
      <c r="AX222" s="15" t="s">
        <v>89</v>
      </c>
      <c r="AY222" s="286" t="s">
        <v>142</v>
      </c>
    </row>
    <row r="223" s="2" customFormat="1" ht="16.5" customHeight="1">
      <c r="A223" s="38"/>
      <c r="B223" s="39"/>
      <c r="C223" s="253" t="s">
        <v>593</v>
      </c>
      <c r="D223" s="253" t="s">
        <v>207</v>
      </c>
      <c r="E223" s="254" t="s">
        <v>467</v>
      </c>
      <c r="F223" s="255" t="s">
        <v>468</v>
      </c>
      <c r="G223" s="256" t="s">
        <v>204</v>
      </c>
      <c r="H223" s="257">
        <v>3</v>
      </c>
      <c r="I223" s="258"/>
      <c r="J223" s="259">
        <f>ROUND(I223*H223,2)</f>
        <v>0</v>
      </c>
      <c r="K223" s="255" t="s">
        <v>1</v>
      </c>
      <c r="L223" s="260"/>
      <c r="M223" s="261" t="s">
        <v>1</v>
      </c>
      <c r="N223" s="262" t="s">
        <v>46</v>
      </c>
      <c r="O223" s="91"/>
      <c r="P223" s="227">
        <f>O223*H223</f>
        <v>0</v>
      </c>
      <c r="Q223" s="227">
        <v>0.0012999999999999999</v>
      </c>
      <c r="R223" s="227">
        <f>Q223*H223</f>
        <v>0.0038999999999999998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185</v>
      </c>
      <c r="AT223" s="229" t="s">
        <v>207</v>
      </c>
      <c r="AU223" s="229" t="s">
        <v>91</v>
      </c>
      <c r="AY223" s="17" t="s">
        <v>142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89</v>
      </c>
      <c r="BK223" s="230">
        <f>ROUND(I223*H223,2)</f>
        <v>0</v>
      </c>
      <c r="BL223" s="17" t="s">
        <v>148</v>
      </c>
      <c r="BM223" s="229" t="s">
        <v>594</v>
      </c>
    </row>
    <row r="224" s="13" customFormat="1">
      <c r="A224" s="13"/>
      <c r="B224" s="231"/>
      <c r="C224" s="232"/>
      <c r="D224" s="233" t="s">
        <v>150</v>
      </c>
      <c r="E224" s="234" t="s">
        <v>1</v>
      </c>
      <c r="F224" s="235" t="s">
        <v>595</v>
      </c>
      <c r="G224" s="232"/>
      <c r="H224" s="236">
        <v>3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150</v>
      </c>
      <c r="AU224" s="242" t="s">
        <v>91</v>
      </c>
      <c r="AV224" s="13" t="s">
        <v>91</v>
      </c>
      <c r="AW224" s="13" t="s">
        <v>36</v>
      </c>
      <c r="AX224" s="13" t="s">
        <v>89</v>
      </c>
      <c r="AY224" s="242" t="s">
        <v>142</v>
      </c>
    </row>
    <row r="225" s="2" customFormat="1" ht="16.5" customHeight="1">
      <c r="A225" s="38"/>
      <c r="B225" s="39"/>
      <c r="C225" s="253" t="s">
        <v>596</v>
      </c>
      <c r="D225" s="253" t="s">
        <v>207</v>
      </c>
      <c r="E225" s="254" t="s">
        <v>472</v>
      </c>
      <c r="F225" s="255" t="s">
        <v>473</v>
      </c>
      <c r="G225" s="256" t="s">
        <v>204</v>
      </c>
      <c r="H225" s="257">
        <v>1</v>
      </c>
      <c r="I225" s="258"/>
      <c r="J225" s="259">
        <f>ROUND(I225*H225,2)</f>
        <v>0</v>
      </c>
      <c r="K225" s="255" t="s">
        <v>1</v>
      </c>
      <c r="L225" s="260"/>
      <c r="M225" s="261" t="s">
        <v>1</v>
      </c>
      <c r="N225" s="262" t="s">
        <v>46</v>
      </c>
      <c r="O225" s="91"/>
      <c r="P225" s="227">
        <f>O225*H225</f>
        <v>0</v>
      </c>
      <c r="Q225" s="227">
        <v>0.0016999999999999999</v>
      </c>
      <c r="R225" s="227">
        <f>Q225*H225</f>
        <v>0.0016999999999999999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185</v>
      </c>
      <c r="AT225" s="229" t="s">
        <v>207</v>
      </c>
      <c r="AU225" s="229" t="s">
        <v>91</v>
      </c>
      <c r="AY225" s="17" t="s">
        <v>142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89</v>
      </c>
      <c r="BK225" s="230">
        <f>ROUND(I225*H225,2)</f>
        <v>0</v>
      </c>
      <c r="BL225" s="17" t="s">
        <v>148</v>
      </c>
      <c r="BM225" s="229" t="s">
        <v>597</v>
      </c>
    </row>
    <row r="226" s="13" customFormat="1">
      <c r="A226" s="13"/>
      <c r="B226" s="231"/>
      <c r="C226" s="232"/>
      <c r="D226" s="233" t="s">
        <v>150</v>
      </c>
      <c r="E226" s="234" t="s">
        <v>1</v>
      </c>
      <c r="F226" s="235" t="s">
        <v>475</v>
      </c>
      <c r="G226" s="232"/>
      <c r="H226" s="236">
        <v>1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150</v>
      </c>
      <c r="AU226" s="242" t="s">
        <v>91</v>
      </c>
      <c r="AV226" s="13" t="s">
        <v>91</v>
      </c>
      <c r="AW226" s="13" t="s">
        <v>36</v>
      </c>
      <c r="AX226" s="13" t="s">
        <v>89</v>
      </c>
      <c r="AY226" s="242" t="s">
        <v>142</v>
      </c>
    </row>
    <row r="227" s="2" customFormat="1" ht="16.5" customHeight="1">
      <c r="A227" s="38"/>
      <c r="B227" s="39"/>
      <c r="C227" s="218" t="s">
        <v>598</v>
      </c>
      <c r="D227" s="218" t="s">
        <v>144</v>
      </c>
      <c r="E227" s="219" t="s">
        <v>477</v>
      </c>
      <c r="F227" s="220" t="s">
        <v>478</v>
      </c>
      <c r="G227" s="221" t="s">
        <v>204</v>
      </c>
      <c r="H227" s="222">
        <v>3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46</v>
      </c>
      <c r="O227" s="91"/>
      <c r="P227" s="227">
        <f>O227*H227</f>
        <v>0</v>
      </c>
      <c r="Q227" s="227">
        <v>0.11241</v>
      </c>
      <c r="R227" s="227">
        <f>Q227*H227</f>
        <v>0.33722999999999997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148</v>
      </c>
      <c r="AT227" s="229" t="s">
        <v>144</v>
      </c>
      <c r="AU227" s="229" t="s">
        <v>91</v>
      </c>
      <c r="AY227" s="17" t="s">
        <v>142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89</v>
      </c>
      <c r="BK227" s="230">
        <f>ROUND(I227*H227,2)</f>
        <v>0</v>
      </c>
      <c r="BL227" s="17" t="s">
        <v>148</v>
      </c>
      <c r="BM227" s="229" t="s">
        <v>599</v>
      </c>
    </row>
    <row r="228" s="2" customFormat="1" ht="16.5" customHeight="1">
      <c r="A228" s="38"/>
      <c r="B228" s="39"/>
      <c r="C228" s="253" t="s">
        <v>600</v>
      </c>
      <c r="D228" s="253" t="s">
        <v>207</v>
      </c>
      <c r="E228" s="254" t="s">
        <v>481</v>
      </c>
      <c r="F228" s="255" t="s">
        <v>482</v>
      </c>
      <c r="G228" s="256" t="s">
        <v>204</v>
      </c>
      <c r="H228" s="257">
        <v>3</v>
      </c>
      <c r="I228" s="258"/>
      <c r="J228" s="259">
        <f>ROUND(I228*H228,2)</f>
        <v>0</v>
      </c>
      <c r="K228" s="255" t="s">
        <v>1</v>
      </c>
      <c r="L228" s="260"/>
      <c r="M228" s="261" t="s">
        <v>1</v>
      </c>
      <c r="N228" s="262" t="s">
        <v>46</v>
      </c>
      <c r="O228" s="91"/>
      <c r="P228" s="227">
        <f>O228*H228</f>
        <v>0</v>
      </c>
      <c r="Q228" s="227">
        <v>0.0025000000000000001</v>
      </c>
      <c r="R228" s="227">
        <f>Q228*H228</f>
        <v>0.0074999999999999997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185</v>
      </c>
      <c r="AT228" s="229" t="s">
        <v>207</v>
      </c>
      <c r="AU228" s="229" t="s">
        <v>91</v>
      </c>
      <c r="AY228" s="17" t="s">
        <v>142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89</v>
      </c>
      <c r="BK228" s="230">
        <f>ROUND(I228*H228,2)</f>
        <v>0</v>
      </c>
      <c r="BL228" s="17" t="s">
        <v>148</v>
      </c>
      <c r="BM228" s="229" t="s">
        <v>601</v>
      </c>
    </row>
    <row r="229" s="2" customFormat="1" ht="16.5" customHeight="1">
      <c r="A229" s="38"/>
      <c r="B229" s="39"/>
      <c r="C229" s="253" t="s">
        <v>602</v>
      </c>
      <c r="D229" s="253" t="s">
        <v>207</v>
      </c>
      <c r="E229" s="254" t="s">
        <v>485</v>
      </c>
      <c r="F229" s="255" t="s">
        <v>486</v>
      </c>
      <c r="G229" s="256" t="s">
        <v>204</v>
      </c>
      <c r="H229" s="257">
        <v>3</v>
      </c>
      <c r="I229" s="258"/>
      <c r="J229" s="259">
        <f>ROUND(I229*H229,2)</f>
        <v>0</v>
      </c>
      <c r="K229" s="255" t="s">
        <v>1</v>
      </c>
      <c r="L229" s="260"/>
      <c r="M229" s="261" t="s">
        <v>1</v>
      </c>
      <c r="N229" s="262" t="s">
        <v>46</v>
      </c>
      <c r="O229" s="91"/>
      <c r="P229" s="227">
        <f>O229*H229</f>
        <v>0</v>
      </c>
      <c r="Q229" s="227">
        <v>0.0030000000000000001</v>
      </c>
      <c r="R229" s="227">
        <f>Q229*H229</f>
        <v>0.0090000000000000011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214</v>
      </c>
      <c r="AT229" s="229" t="s">
        <v>207</v>
      </c>
      <c r="AU229" s="229" t="s">
        <v>91</v>
      </c>
      <c r="AY229" s="17" t="s">
        <v>142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89</v>
      </c>
      <c r="BK229" s="230">
        <f>ROUND(I229*H229,2)</f>
        <v>0</v>
      </c>
      <c r="BL229" s="17" t="s">
        <v>214</v>
      </c>
      <c r="BM229" s="229" t="s">
        <v>603</v>
      </c>
    </row>
    <row r="230" s="2" customFormat="1" ht="16.5" customHeight="1">
      <c r="A230" s="38"/>
      <c r="B230" s="39"/>
      <c r="C230" s="253" t="s">
        <v>604</v>
      </c>
      <c r="D230" s="253" t="s">
        <v>207</v>
      </c>
      <c r="E230" s="254" t="s">
        <v>489</v>
      </c>
      <c r="F230" s="255" t="s">
        <v>490</v>
      </c>
      <c r="G230" s="256" t="s">
        <v>204</v>
      </c>
      <c r="H230" s="257">
        <v>3</v>
      </c>
      <c r="I230" s="258"/>
      <c r="J230" s="259">
        <f>ROUND(I230*H230,2)</f>
        <v>0</v>
      </c>
      <c r="K230" s="255" t="s">
        <v>1</v>
      </c>
      <c r="L230" s="260"/>
      <c r="M230" s="261" t="s">
        <v>1</v>
      </c>
      <c r="N230" s="262" t="s">
        <v>46</v>
      </c>
      <c r="O230" s="91"/>
      <c r="P230" s="227">
        <f>O230*H230</f>
        <v>0</v>
      </c>
      <c r="Q230" s="227">
        <v>0.00035</v>
      </c>
      <c r="R230" s="227">
        <f>Q230*H230</f>
        <v>0.0010499999999999999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214</v>
      </c>
      <c r="AT230" s="229" t="s">
        <v>207</v>
      </c>
      <c r="AU230" s="229" t="s">
        <v>91</v>
      </c>
      <c r="AY230" s="17" t="s">
        <v>142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89</v>
      </c>
      <c r="BK230" s="230">
        <f>ROUND(I230*H230,2)</f>
        <v>0</v>
      </c>
      <c r="BL230" s="17" t="s">
        <v>214</v>
      </c>
      <c r="BM230" s="229" t="s">
        <v>605</v>
      </c>
    </row>
    <row r="231" s="2" customFormat="1" ht="16.5" customHeight="1">
      <c r="A231" s="38"/>
      <c r="B231" s="39"/>
      <c r="C231" s="253" t="s">
        <v>606</v>
      </c>
      <c r="D231" s="253" t="s">
        <v>207</v>
      </c>
      <c r="E231" s="254" t="s">
        <v>493</v>
      </c>
      <c r="F231" s="255" t="s">
        <v>494</v>
      </c>
      <c r="G231" s="256" t="s">
        <v>204</v>
      </c>
      <c r="H231" s="257">
        <v>3</v>
      </c>
      <c r="I231" s="258"/>
      <c r="J231" s="259">
        <f>ROUND(I231*H231,2)</f>
        <v>0</v>
      </c>
      <c r="K231" s="255" t="s">
        <v>1</v>
      </c>
      <c r="L231" s="260"/>
      <c r="M231" s="261" t="s">
        <v>1</v>
      </c>
      <c r="N231" s="262" t="s">
        <v>46</v>
      </c>
      <c r="O231" s="91"/>
      <c r="P231" s="227">
        <f>O231*H231</f>
        <v>0</v>
      </c>
      <c r="Q231" s="227">
        <v>0.00010000000000000001</v>
      </c>
      <c r="R231" s="227">
        <f>Q231*H231</f>
        <v>0.00030000000000000003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214</v>
      </c>
      <c r="AT231" s="229" t="s">
        <v>207</v>
      </c>
      <c r="AU231" s="229" t="s">
        <v>91</v>
      </c>
      <c r="AY231" s="17" t="s">
        <v>142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89</v>
      </c>
      <c r="BK231" s="230">
        <f>ROUND(I231*H231,2)</f>
        <v>0</v>
      </c>
      <c r="BL231" s="17" t="s">
        <v>214</v>
      </c>
      <c r="BM231" s="229" t="s">
        <v>607</v>
      </c>
    </row>
    <row r="232" s="2" customFormat="1" ht="16.5" customHeight="1">
      <c r="A232" s="38"/>
      <c r="B232" s="39"/>
      <c r="C232" s="218" t="s">
        <v>608</v>
      </c>
      <c r="D232" s="218" t="s">
        <v>144</v>
      </c>
      <c r="E232" s="219" t="s">
        <v>609</v>
      </c>
      <c r="F232" s="220" t="s">
        <v>610</v>
      </c>
      <c r="G232" s="221" t="s">
        <v>166</v>
      </c>
      <c r="H232" s="222">
        <v>52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46</v>
      </c>
      <c r="O232" s="91"/>
      <c r="P232" s="227">
        <f>O232*H232</f>
        <v>0</v>
      </c>
      <c r="Q232" s="227">
        <v>0.1295</v>
      </c>
      <c r="R232" s="227">
        <f>Q232*H232</f>
        <v>6.734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148</v>
      </c>
      <c r="AT232" s="229" t="s">
        <v>144</v>
      </c>
      <c r="AU232" s="229" t="s">
        <v>91</v>
      </c>
      <c r="AY232" s="17" t="s">
        <v>142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89</v>
      </c>
      <c r="BK232" s="230">
        <f>ROUND(I232*H232,2)</f>
        <v>0</v>
      </c>
      <c r="BL232" s="17" t="s">
        <v>148</v>
      </c>
      <c r="BM232" s="229" t="s">
        <v>611</v>
      </c>
    </row>
    <row r="233" s="13" customFormat="1">
      <c r="A233" s="13"/>
      <c r="B233" s="231"/>
      <c r="C233" s="232"/>
      <c r="D233" s="233" t="s">
        <v>150</v>
      </c>
      <c r="E233" s="234" t="s">
        <v>1</v>
      </c>
      <c r="F233" s="235" t="s">
        <v>612</v>
      </c>
      <c r="G233" s="232"/>
      <c r="H233" s="236">
        <v>52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150</v>
      </c>
      <c r="AU233" s="242" t="s">
        <v>91</v>
      </c>
      <c r="AV233" s="13" t="s">
        <v>91</v>
      </c>
      <c r="AW233" s="13" t="s">
        <v>36</v>
      </c>
      <c r="AX233" s="13" t="s">
        <v>89</v>
      </c>
      <c r="AY233" s="242" t="s">
        <v>142</v>
      </c>
    </row>
    <row r="234" s="2" customFormat="1" ht="16.5" customHeight="1">
      <c r="A234" s="38"/>
      <c r="B234" s="39"/>
      <c r="C234" s="253" t="s">
        <v>613</v>
      </c>
      <c r="D234" s="253" t="s">
        <v>207</v>
      </c>
      <c r="E234" s="254" t="s">
        <v>614</v>
      </c>
      <c r="F234" s="255" t="s">
        <v>615</v>
      </c>
      <c r="G234" s="256" t="s">
        <v>166</v>
      </c>
      <c r="H234" s="257">
        <v>53.039999999999999</v>
      </c>
      <c r="I234" s="258"/>
      <c r="J234" s="259">
        <f>ROUND(I234*H234,2)</f>
        <v>0</v>
      </c>
      <c r="K234" s="255" t="s">
        <v>1</v>
      </c>
      <c r="L234" s="260"/>
      <c r="M234" s="261" t="s">
        <v>1</v>
      </c>
      <c r="N234" s="262" t="s">
        <v>46</v>
      </c>
      <c r="O234" s="91"/>
      <c r="P234" s="227">
        <f>O234*H234</f>
        <v>0</v>
      </c>
      <c r="Q234" s="227">
        <v>0.056120000000000003</v>
      </c>
      <c r="R234" s="227">
        <f>Q234*H234</f>
        <v>2.9766048000000001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185</v>
      </c>
      <c r="AT234" s="229" t="s">
        <v>207</v>
      </c>
      <c r="AU234" s="229" t="s">
        <v>91</v>
      </c>
      <c r="AY234" s="17" t="s">
        <v>142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89</v>
      </c>
      <c r="BK234" s="230">
        <f>ROUND(I234*H234,2)</f>
        <v>0</v>
      </c>
      <c r="BL234" s="17" t="s">
        <v>148</v>
      </c>
      <c r="BM234" s="229" t="s">
        <v>616</v>
      </c>
    </row>
    <row r="235" s="13" customFormat="1">
      <c r="A235" s="13"/>
      <c r="B235" s="231"/>
      <c r="C235" s="232"/>
      <c r="D235" s="233" t="s">
        <v>150</v>
      </c>
      <c r="E235" s="234" t="s">
        <v>1</v>
      </c>
      <c r="F235" s="235" t="s">
        <v>617</v>
      </c>
      <c r="G235" s="232"/>
      <c r="H235" s="236">
        <v>53.039999999999999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150</v>
      </c>
      <c r="AU235" s="242" t="s">
        <v>91</v>
      </c>
      <c r="AV235" s="13" t="s">
        <v>91</v>
      </c>
      <c r="AW235" s="13" t="s">
        <v>36</v>
      </c>
      <c r="AX235" s="13" t="s">
        <v>89</v>
      </c>
      <c r="AY235" s="242" t="s">
        <v>142</v>
      </c>
    </row>
    <row r="236" s="12" customFormat="1" ht="22.8" customHeight="1">
      <c r="A236" s="12"/>
      <c r="B236" s="202"/>
      <c r="C236" s="203"/>
      <c r="D236" s="204" t="s">
        <v>80</v>
      </c>
      <c r="E236" s="216" t="s">
        <v>273</v>
      </c>
      <c r="F236" s="216" t="s">
        <v>274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f>P237</f>
        <v>0</v>
      </c>
      <c r="Q236" s="210"/>
      <c r="R236" s="211">
        <f>R237</f>
        <v>0</v>
      </c>
      <c r="S236" s="210"/>
      <c r="T236" s="212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89</v>
      </c>
      <c r="AT236" s="214" t="s">
        <v>80</v>
      </c>
      <c r="AU236" s="214" t="s">
        <v>89</v>
      </c>
      <c r="AY236" s="213" t="s">
        <v>142</v>
      </c>
      <c r="BK236" s="215">
        <f>BK237</f>
        <v>0</v>
      </c>
    </row>
    <row r="237" s="2" customFormat="1" ht="21.75" customHeight="1">
      <c r="A237" s="38"/>
      <c r="B237" s="39"/>
      <c r="C237" s="218" t="s">
        <v>618</v>
      </c>
      <c r="D237" s="218" t="s">
        <v>144</v>
      </c>
      <c r="E237" s="219" t="s">
        <v>276</v>
      </c>
      <c r="F237" s="220" t="s">
        <v>277</v>
      </c>
      <c r="G237" s="221" t="s">
        <v>262</v>
      </c>
      <c r="H237" s="222">
        <v>587.21600000000001</v>
      </c>
      <c r="I237" s="223"/>
      <c r="J237" s="224">
        <f>ROUND(I237*H237,2)</f>
        <v>0</v>
      </c>
      <c r="K237" s="220" t="s">
        <v>1</v>
      </c>
      <c r="L237" s="44"/>
      <c r="M237" s="263" t="s">
        <v>1</v>
      </c>
      <c r="N237" s="264" t="s">
        <v>46</v>
      </c>
      <c r="O237" s="265"/>
      <c r="P237" s="266">
        <f>O237*H237</f>
        <v>0</v>
      </c>
      <c r="Q237" s="266">
        <v>0</v>
      </c>
      <c r="R237" s="266">
        <f>Q237*H237</f>
        <v>0</v>
      </c>
      <c r="S237" s="266">
        <v>0</v>
      </c>
      <c r="T237" s="26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148</v>
      </c>
      <c r="AT237" s="229" t="s">
        <v>144</v>
      </c>
      <c r="AU237" s="229" t="s">
        <v>91</v>
      </c>
      <c r="AY237" s="17" t="s">
        <v>142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89</v>
      </c>
      <c r="BK237" s="230">
        <f>ROUND(I237*H237,2)</f>
        <v>0</v>
      </c>
      <c r="BL237" s="17" t="s">
        <v>148</v>
      </c>
      <c r="BM237" s="229" t="s">
        <v>619</v>
      </c>
    </row>
    <row r="238" s="2" customFormat="1" ht="6.96" customHeight="1">
      <c r="A238" s="38"/>
      <c r="B238" s="66"/>
      <c r="C238" s="67"/>
      <c r="D238" s="67"/>
      <c r="E238" s="67"/>
      <c r="F238" s="67"/>
      <c r="G238" s="67"/>
      <c r="H238" s="67"/>
      <c r="I238" s="67"/>
      <c r="J238" s="67"/>
      <c r="K238" s="67"/>
      <c r="L238" s="44"/>
      <c r="M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</row>
  </sheetData>
  <sheetProtection sheet="1" autoFilter="0" formatColumns="0" formatRows="0" objects="1" scenarios="1" spinCount="100000" saltValue="FHRbbVJzUgiJc7Qr7y8jRPDeYJzpfX5/jSO2S+GQCWgtXv3jat1fBsemP3n9sUgF4ErOt3tpQdxaB+5ZlKR7Nw==" hashValue="4Cwl0IFSPTI/m0ibCY9Bd2nrIkl6fYGioFUWtPntm7dpCEbdxlDg0/QMyiwI7lBBbjeHJQ2IVJVYMKJZ1/CMkA==" algorithmName="SHA-512" password="CC35"/>
  <autoFilter ref="C122:K23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75" r:id="rId1" display="https://podminky.urs.cz/item/CS_URS_2022_01/56495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Průmyslová zóna IV – Cyklotrasa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ROUND((SUM(BE118:BE146)),  2)</f>
        <v>0</v>
      </c>
      <c r="G33" s="38"/>
      <c r="H33" s="38"/>
      <c r="I33" s="155">
        <v>0.20999999999999999</v>
      </c>
      <c r="J33" s="154">
        <f>ROUND(((SUM(BE118:BE146))*I33),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ROUND((SUM(BF118:BF146)),  2)</f>
        <v>0</v>
      </c>
      <c r="G34" s="38"/>
      <c r="H34" s="38"/>
      <c r="I34" s="155">
        <v>0.14999999999999999</v>
      </c>
      <c r="J34" s="154">
        <f>ROUND(((SUM(BF118:BF146))*I34),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ROUND((SUM(BG118:BG146)),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ROUND((SUM(BH118:BH146)),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ROUND((SUM(BI118:BI146)),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Průmyslová zóna IV – Cyklotrasa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801 - Vegetační úpravy - Kácení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Šumperk</v>
      </c>
      <c r="G89" s="40"/>
      <c r="H89" s="40"/>
      <c r="I89" s="32" t="s">
        <v>22</v>
      </c>
      <c r="J89" s="79" t="str">
        <f>IF(J12="","",J12)</f>
        <v>18. 10. 2021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Šumperk</v>
      </c>
      <c r="G91" s="40"/>
      <c r="H91" s="40"/>
      <c r="I91" s="32" t="s">
        <v>32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Průmyslová zóna IV – Cyklotrasa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801 - Vegetační úpravy - Kácení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Šumperk</v>
      </c>
      <c r="G112" s="40"/>
      <c r="H112" s="40"/>
      <c r="I112" s="32" t="s">
        <v>22</v>
      </c>
      <c r="J112" s="79" t="str">
        <f>IF(J12="","",J12)</f>
        <v>18. 10. 2021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54.45" customHeight="1">
      <c r="A114" s="38"/>
      <c r="B114" s="39"/>
      <c r="C114" s="32" t="s">
        <v>24</v>
      </c>
      <c r="D114" s="40"/>
      <c r="E114" s="40"/>
      <c r="F114" s="27" t="str">
        <f>E15</f>
        <v>Město Šumperk</v>
      </c>
      <c r="G114" s="40"/>
      <c r="H114" s="40"/>
      <c r="I114" s="32" t="s">
        <v>32</v>
      </c>
      <c r="J114" s="36" t="str">
        <f>E21</f>
        <v>TERRA-POZEMKOVÉ ÚPRAVY s.r.o. Šumperk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37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128</v>
      </c>
      <c r="D117" s="194" t="s">
        <v>66</v>
      </c>
      <c r="E117" s="194" t="s">
        <v>62</v>
      </c>
      <c r="F117" s="194" t="s">
        <v>63</v>
      </c>
      <c r="G117" s="194" t="s">
        <v>129</v>
      </c>
      <c r="H117" s="194" t="s">
        <v>130</v>
      </c>
      <c r="I117" s="194" t="s">
        <v>131</v>
      </c>
      <c r="J117" s="194" t="s">
        <v>118</v>
      </c>
      <c r="K117" s="195" t="s">
        <v>132</v>
      </c>
      <c r="L117" s="196"/>
      <c r="M117" s="100" t="s">
        <v>1</v>
      </c>
      <c r="N117" s="101" t="s">
        <v>45</v>
      </c>
      <c r="O117" s="101" t="s">
        <v>133</v>
      </c>
      <c r="P117" s="101" t="s">
        <v>134</v>
      </c>
      <c r="Q117" s="101" t="s">
        <v>135</v>
      </c>
      <c r="R117" s="101" t="s">
        <v>136</v>
      </c>
      <c r="S117" s="101" t="s">
        <v>137</v>
      </c>
      <c r="T117" s="102" t="s">
        <v>138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139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80</v>
      </c>
      <c r="AU118" s="17" t="s">
        <v>120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80</v>
      </c>
      <c r="E119" s="205" t="s">
        <v>140</v>
      </c>
      <c r="F119" s="205" t="s">
        <v>141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89</v>
      </c>
      <c r="AT119" s="214" t="s">
        <v>80</v>
      </c>
      <c r="AU119" s="214" t="s">
        <v>81</v>
      </c>
      <c r="AY119" s="213" t="s">
        <v>142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80</v>
      </c>
      <c r="E120" s="216" t="s">
        <v>89</v>
      </c>
      <c r="F120" s="216" t="s">
        <v>143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SUM(P121:P146)</f>
        <v>0</v>
      </c>
      <c r="Q120" s="210"/>
      <c r="R120" s="211">
        <f>SUM(R121:R146)</f>
        <v>0</v>
      </c>
      <c r="S120" s="210"/>
      <c r="T120" s="212">
        <f>SUM(T121:T146)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89</v>
      </c>
      <c r="AT120" s="214" t="s">
        <v>80</v>
      </c>
      <c r="AU120" s="214" t="s">
        <v>89</v>
      </c>
      <c r="AY120" s="213" t="s">
        <v>142</v>
      </c>
      <c r="BK120" s="215">
        <f>SUM(BK121:BK146)</f>
        <v>0</v>
      </c>
    </row>
    <row r="121" s="2" customFormat="1" ht="16.5" customHeight="1">
      <c r="A121" s="38"/>
      <c r="B121" s="39"/>
      <c r="C121" s="218" t="s">
        <v>89</v>
      </c>
      <c r="D121" s="218" t="s">
        <v>144</v>
      </c>
      <c r="E121" s="219" t="s">
        <v>621</v>
      </c>
      <c r="F121" s="220" t="s">
        <v>622</v>
      </c>
      <c r="G121" s="221" t="s">
        <v>204</v>
      </c>
      <c r="H121" s="222">
        <v>7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46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148</v>
      </c>
      <c r="AT121" s="229" t="s">
        <v>144</v>
      </c>
      <c r="AU121" s="229" t="s">
        <v>91</v>
      </c>
      <c r="AY121" s="17" t="s">
        <v>142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89</v>
      </c>
      <c r="BK121" s="230">
        <f>ROUND(I121*H121,2)</f>
        <v>0</v>
      </c>
      <c r="BL121" s="17" t="s">
        <v>148</v>
      </c>
      <c r="BM121" s="229" t="s">
        <v>623</v>
      </c>
    </row>
    <row r="122" s="2" customFormat="1" ht="16.5" customHeight="1">
      <c r="A122" s="38"/>
      <c r="B122" s="39"/>
      <c r="C122" s="218" t="s">
        <v>91</v>
      </c>
      <c r="D122" s="218" t="s">
        <v>144</v>
      </c>
      <c r="E122" s="219" t="s">
        <v>624</v>
      </c>
      <c r="F122" s="220" t="s">
        <v>625</v>
      </c>
      <c r="G122" s="221" t="s">
        <v>204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46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144</v>
      </c>
      <c r="AU122" s="229" t="s">
        <v>91</v>
      </c>
      <c r="AY122" s="17" t="s">
        <v>142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89</v>
      </c>
      <c r="BK122" s="230">
        <f>ROUND(I122*H122,2)</f>
        <v>0</v>
      </c>
      <c r="BL122" s="17" t="s">
        <v>148</v>
      </c>
      <c r="BM122" s="229" t="s">
        <v>626</v>
      </c>
    </row>
    <row r="123" s="2" customFormat="1" ht="21.75" customHeight="1">
      <c r="A123" s="38"/>
      <c r="B123" s="39"/>
      <c r="C123" s="218" t="s">
        <v>158</v>
      </c>
      <c r="D123" s="218" t="s">
        <v>144</v>
      </c>
      <c r="E123" s="219" t="s">
        <v>627</v>
      </c>
      <c r="F123" s="220" t="s">
        <v>628</v>
      </c>
      <c r="G123" s="221" t="s">
        <v>204</v>
      </c>
      <c r="H123" s="222">
        <v>3</v>
      </c>
      <c r="I123" s="223"/>
      <c r="J123" s="224">
        <f>ROUND(I123*H123,2)</f>
        <v>0</v>
      </c>
      <c r="K123" s="220" t="s">
        <v>310</v>
      </c>
      <c r="L123" s="44"/>
      <c r="M123" s="225" t="s">
        <v>1</v>
      </c>
      <c r="N123" s="226" t="s">
        <v>46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148</v>
      </c>
      <c r="AT123" s="229" t="s">
        <v>144</v>
      </c>
      <c r="AU123" s="229" t="s">
        <v>91</v>
      </c>
      <c r="AY123" s="17" t="s">
        <v>142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89</v>
      </c>
      <c r="BK123" s="230">
        <f>ROUND(I123*H123,2)</f>
        <v>0</v>
      </c>
      <c r="BL123" s="17" t="s">
        <v>148</v>
      </c>
      <c r="BM123" s="229" t="s">
        <v>629</v>
      </c>
    </row>
    <row r="124" s="2" customFormat="1">
      <c r="A124" s="38"/>
      <c r="B124" s="39"/>
      <c r="C124" s="40"/>
      <c r="D124" s="268" t="s">
        <v>312</v>
      </c>
      <c r="E124" s="40"/>
      <c r="F124" s="269" t="s">
        <v>630</v>
      </c>
      <c r="G124" s="40"/>
      <c r="H124" s="40"/>
      <c r="I124" s="270"/>
      <c r="J124" s="40"/>
      <c r="K124" s="40"/>
      <c r="L124" s="44"/>
      <c r="M124" s="271"/>
      <c r="N124" s="272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312</v>
      </c>
      <c r="AU124" s="17" t="s">
        <v>91</v>
      </c>
    </row>
    <row r="125" s="2" customFormat="1" ht="21.75" customHeight="1">
      <c r="A125" s="38"/>
      <c r="B125" s="39"/>
      <c r="C125" s="218" t="s">
        <v>148</v>
      </c>
      <c r="D125" s="218" t="s">
        <v>144</v>
      </c>
      <c r="E125" s="219" t="s">
        <v>631</v>
      </c>
      <c r="F125" s="220" t="s">
        <v>632</v>
      </c>
      <c r="G125" s="221" t="s">
        <v>204</v>
      </c>
      <c r="H125" s="222">
        <v>2</v>
      </c>
      <c r="I125" s="223"/>
      <c r="J125" s="224">
        <f>ROUND(I125*H125,2)</f>
        <v>0</v>
      </c>
      <c r="K125" s="220" t="s">
        <v>310</v>
      </c>
      <c r="L125" s="44"/>
      <c r="M125" s="225" t="s">
        <v>1</v>
      </c>
      <c r="N125" s="226" t="s">
        <v>46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148</v>
      </c>
      <c r="AT125" s="229" t="s">
        <v>144</v>
      </c>
      <c r="AU125" s="229" t="s">
        <v>91</v>
      </c>
      <c r="AY125" s="17" t="s">
        <v>142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89</v>
      </c>
      <c r="BK125" s="230">
        <f>ROUND(I125*H125,2)</f>
        <v>0</v>
      </c>
      <c r="BL125" s="17" t="s">
        <v>148</v>
      </c>
      <c r="BM125" s="229" t="s">
        <v>633</v>
      </c>
    </row>
    <row r="126" s="2" customFormat="1">
      <c r="A126" s="38"/>
      <c r="B126" s="39"/>
      <c r="C126" s="40"/>
      <c r="D126" s="268" t="s">
        <v>312</v>
      </c>
      <c r="E126" s="40"/>
      <c r="F126" s="269" t="s">
        <v>634</v>
      </c>
      <c r="G126" s="40"/>
      <c r="H126" s="40"/>
      <c r="I126" s="270"/>
      <c r="J126" s="40"/>
      <c r="K126" s="40"/>
      <c r="L126" s="44"/>
      <c r="M126" s="271"/>
      <c r="N126" s="272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312</v>
      </c>
      <c r="AU126" s="17" t="s">
        <v>91</v>
      </c>
    </row>
    <row r="127" s="2" customFormat="1" ht="16.5" customHeight="1">
      <c r="A127" s="38"/>
      <c r="B127" s="39"/>
      <c r="C127" s="218" t="s">
        <v>169</v>
      </c>
      <c r="D127" s="218" t="s">
        <v>144</v>
      </c>
      <c r="E127" s="219" t="s">
        <v>635</v>
      </c>
      <c r="F127" s="220" t="s">
        <v>636</v>
      </c>
      <c r="G127" s="221" t="s">
        <v>204</v>
      </c>
      <c r="H127" s="222">
        <v>7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46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148</v>
      </c>
      <c r="AT127" s="229" t="s">
        <v>144</v>
      </c>
      <c r="AU127" s="229" t="s">
        <v>91</v>
      </c>
      <c r="AY127" s="17" t="s">
        <v>142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89</v>
      </c>
      <c r="BK127" s="230">
        <f>ROUND(I127*H127,2)</f>
        <v>0</v>
      </c>
      <c r="BL127" s="17" t="s">
        <v>148</v>
      </c>
      <c r="BM127" s="229" t="s">
        <v>637</v>
      </c>
    </row>
    <row r="128" s="2" customFormat="1" ht="16.5" customHeight="1">
      <c r="A128" s="38"/>
      <c r="B128" s="39"/>
      <c r="C128" s="218" t="s">
        <v>175</v>
      </c>
      <c r="D128" s="218" t="s">
        <v>144</v>
      </c>
      <c r="E128" s="219" t="s">
        <v>638</v>
      </c>
      <c r="F128" s="220" t="s">
        <v>639</v>
      </c>
      <c r="G128" s="221" t="s">
        <v>204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46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144</v>
      </c>
      <c r="AU128" s="229" t="s">
        <v>91</v>
      </c>
      <c r="AY128" s="17" t="s">
        <v>142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89</v>
      </c>
      <c r="BK128" s="230">
        <f>ROUND(I128*H128,2)</f>
        <v>0</v>
      </c>
      <c r="BL128" s="17" t="s">
        <v>148</v>
      </c>
      <c r="BM128" s="229" t="s">
        <v>640</v>
      </c>
    </row>
    <row r="129" s="2" customFormat="1" ht="24.15" customHeight="1">
      <c r="A129" s="38"/>
      <c r="B129" s="39"/>
      <c r="C129" s="218" t="s">
        <v>181</v>
      </c>
      <c r="D129" s="218" t="s">
        <v>144</v>
      </c>
      <c r="E129" s="219" t="s">
        <v>641</v>
      </c>
      <c r="F129" s="220" t="s">
        <v>642</v>
      </c>
      <c r="G129" s="221" t="s">
        <v>204</v>
      </c>
      <c r="H129" s="222">
        <v>3</v>
      </c>
      <c r="I129" s="223"/>
      <c r="J129" s="224">
        <f>ROUND(I129*H129,2)</f>
        <v>0</v>
      </c>
      <c r="K129" s="220" t="s">
        <v>310</v>
      </c>
      <c r="L129" s="44"/>
      <c r="M129" s="225" t="s">
        <v>1</v>
      </c>
      <c r="N129" s="226" t="s">
        <v>46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148</v>
      </c>
      <c r="AT129" s="229" t="s">
        <v>144</v>
      </c>
      <c r="AU129" s="229" t="s">
        <v>91</v>
      </c>
      <c r="AY129" s="17" t="s">
        <v>142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89</v>
      </c>
      <c r="BK129" s="230">
        <f>ROUND(I129*H129,2)</f>
        <v>0</v>
      </c>
      <c r="BL129" s="17" t="s">
        <v>148</v>
      </c>
      <c r="BM129" s="229" t="s">
        <v>643</v>
      </c>
    </row>
    <row r="130" s="2" customFormat="1">
      <c r="A130" s="38"/>
      <c r="B130" s="39"/>
      <c r="C130" s="40"/>
      <c r="D130" s="268" t="s">
        <v>312</v>
      </c>
      <c r="E130" s="40"/>
      <c r="F130" s="269" t="s">
        <v>644</v>
      </c>
      <c r="G130" s="40"/>
      <c r="H130" s="40"/>
      <c r="I130" s="270"/>
      <c r="J130" s="40"/>
      <c r="K130" s="40"/>
      <c r="L130" s="44"/>
      <c r="M130" s="271"/>
      <c r="N130" s="272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312</v>
      </c>
      <c r="AU130" s="17" t="s">
        <v>91</v>
      </c>
    </row>
    <row r="131" s="2" customFormat="1" ht="24.15" customHeight="1">
      <c r="A131" s="38"/>
      <c r="B131" s="39"/>
      <c r="C131" s="218" t="s">
        <v>185</v>
      </c>
      <c r="D131" s="218" t="s">
        <v>144</v>
      </c>
      <c r="E131" s="219" t="s">
        <v>645</v>
      </c>
      <c r="F131" s="220" t="s">
        <v>646</v>
      </c>
      <c r="G131" s="221" t="s">
        <v>204</v>
      </c>
      <c r="H131" s="222">
        <v>2</v>
      </c>
      <c r="I131" s="223"/>
      <c r="J131" s="224">
        <f>ROUND(I131*H131,2)</f>
        <v>0</v>
      </c>
      <c r="K131" s="220" t="s">
        <v>310</v>
      </c>
      <c r="L131" s="44"/>
      <c r="M131" s="225" t="s">
        <v>1</v>
      </c>
      <c r="N131" s="226" t="s">
        <v>46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148</v>
      </c>
      <c r="AT131" s="229" t="s">
        <v>144</v>
      </c>
      <c r="AU131" s="229" t="s">
        <v>91</v>
      </c>
      <c r="AY131" s="17" t="s">
        <v>142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89</v>
      </c>
      <c r="BK131" s="230">
        <f>ROUND(I131*H131,2)</f>
        <v>0</v>
      </c>
      <c r="BL131" s="17" t="s">
        <v>148</v>
      </c>
      <c r="BM131" s="229" t="s">
        <v>647</v>
      </c>
    </row>
    <row r="132" s="2" customFormat="1">
      <c r="A132" s="38"/>
      <c r="B132" s="39"/>
      <c r="C132" s="40"/>
      <c r="D132" s="268" t="s">
        <v>312</v>
      </c>
      <c r="E132" s="40"/>
      <c r="F132" s="269" t="s">
        <v>648</v>
      </c>
      <c r="G132" s="40"/>
      <c r="H132" s="40"/>
      <c r="I132" s="270"/>
      <c r="J132" s="40"/>
      <c r="K132" s="40"/>
      <c r="L132" s="44"/>
      <c r="M132" s="271"/>
      <c r="N132" s="272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312</v>
      </c>
      <c r="AU132" s="17" t="s">
        <v>91</v>
      </c>
    </row>
    <row r="133" s="2" customFormat="1" ht="16.5" customHeight="1">
      <c r="A133" s="38"/>
      <c r="B133" s="39"/>
      <c r="C133" s="218" t="s">
        <v>190</v>
      </c>
      <c r="D133" s="218" t="s">
        <v>144</v>
      </c>
      <c r="E133" s="219" t="s">
        <v>649</v>
      </c>
      <c r="F133" s="220" t="s">
        <v>650</v>
      </c>
      <c r="G133" s="221" t="s">
        <v>204</v>
      </c>
      <c r="H133" s="222">
        <v>42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46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144</v>
      </c>
      <c r="AU133" s="229" t="s">
        <v>91</v>
      </c>
      <c r="AY133" s="17" t="s">
        <v>142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89</v>
      </c>
      <c r="BK133" s="230">
        <f>ROUND(I133*H133,2)</f>
        <v>0</v>
      </c>
      <c r="BL133" s="17" t="s">
        <v>148</v>
      </c>
      <c r="BM133" s="229" t="s">
        <v>651</v>
      </c>
    </row>
    <row r="134" s="13" customFormat="1">
      <c r="A134" s="13"/>
      <c r="B134" s="231"/>
      <c r="C134" s="232"/>
      <c r="D134" s="233" t="s">
        <v>150</v>
      </c>
      <c r="E134" s="234" t="s">
        <v>1</v>
      </c>
      <c r="F134" s="235" t="s">
        <v>652</v>
      </c>
      <c r="G134" s="232"/>
      <c r="H134" s="236">
        <v>42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150</v>
      </c>
      <c r="AU134" s="242" t="s">
        <v>91</v>
      </c>
      <c r="AV134" s="13" t="s">
        <v>91</v>
      </c>
      <c r="AW134" s="13" t="s">
        <v>36</v>
      </c>
      <c r="AX134" s="13" t="s">
        <v>89</v>
      </c>
      <c r="AY134" s="242" t="s">
        <v>142</v>
      </c>
    </row>
    <row r="135" s="2" customFormat="1" ht="16.5" customHeight="1">
      <c r="A135" s="38"/>
      <c r="B135" s="39"/>
      <c r="C135" s="218" t="s">
        <v>195</v>
      </c>
      <c r="D135" s="218" t="s">
        <v>144</v>
      </c>
      <c r="E135" s="219" t="s">
        <v>653</v>
      </c>
      <c r="F135" s="220" t="s">
        <v>654</v>
      </c>
      <c r="G135" s="221" t="s">
        <v>204</v>
      </c>
      <c r="H135" s="222">
        <v>6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46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148</v>
      </c>
      <c r="AT135" s="229" t="s">
        <v>144</v>
      </c>
      <c r="AU135" s="229" t="s">
        <v>91</v>
      </c>
      <c r="AY135" s="17" t="s">
        <v>142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89</v>
      </c>
      <c r="BK135" s="230">
        <f>ROUND(I135*H135,2)</f>
        <v>0</v>
      </c>
      <c r="BL135" s="17" t="s">
        <v>148</v>
      </c>
      <c r="BM135" s="229" t="s">
        <v>655</v>
      </c>
    </row>
    <row r="136" s="13" customFormat="1">
      <c r="A136" s="13"/>
      <c r="B136" s="231"/>
      <c r="C136" s="232"/>
      <c r="D136" s="233" t="s">
        <v>150</v>
      </c>
      <c r="E136" s="234" t="s">
        <v>1</v>
      </c>
      <c r="F136" s="235" t="s">
        <v>656</v>
      </c>
      <c r="G136" s="232"/>
      <c r="H136" s="236">
        <v>6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150</v>
      </c>
      <c r="AU136" s="242" t="s">
        <v>91</v>
      </c>
      <c r="AV136" s="13" t="s">
        <v>91</v>
      </c>
      <c r="AW136" s="13" t="s">
        <v>36</v>
      </c>
      <c r="AX136" s="13" t="s">
        <v>89</v>
      </c>
      <c r="AY136" s="242" t="s">
        <v>142</v>
      </c>
    </row>
    <row r="137" s="2" customFormat="1" ht="33" customHeight="1">
      <c r="A137" s="38"/>
      <c r="B137" s="39"/>
      <c r="C137" s="218" t="s">
        <v>201</v>
      </c>
      <c r="D137" s="218" t="s">
        <v>144</v>
      </c>
      <c r="E137" s="219" t="s">
        <v>657</v>
      </c>
      <c r="F137" s="220" t="s">
        <v>658</v>
      </c>
      <c r="G137" s="221" t="s">
        <v>204</v>
      </c>
      <c r="H137" s="222">
        <v>3</v>
      </c>
      <c r="I137" s="223"/>
      <c r="J137" s="224">
        <f>ROUND(I137*H137,2)</f>
        <v>0</v>
      </c>
      <c r="K137" s="220" t="s">
        <v>310</v>
      </c>
      <c r="L137" s="44"/>
      <c r="M137" s="225" t="s">
        <v>1</v>
      </c>
      <c r="N137" s="226" t="s">
        <v>46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148</v>
      </c>
      <c r="AT137" s="229" t="s">
        <v>144</v>
      </c>
      <c r="AU137" s="229" t="s">
        <v>91</v>
      </c>
      <c r="AY137" s="17" t="s">
        <v>142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89</v>
      </c>
      <c r="BK137" s="230">
        <f>ROUND(I137*H137,2)</f>
        <v>0</v>
      </c>
      <c r="BL137" s="17" t="s">
        <v>148</v>
      </c>
      <c r="BM137" s="229" t="s">
        <v>659</v>
      </c>
    </row>
    <row r="138" s="2" customFormat="1">
      <c r="A138" s="38"/>
      <c r="B138" s="39"/>
      <c r="C138" s="40"/>
      <c r="D138" s="268" t="s">
        <v>312</v>
      </c>
      <c r="E138" s="40"/>
      <c r="F138" s="269" t="s">
        <v>660</v>
      </c>
      <c r="G138" s="40"/>
      <c r="H138" s="40"/>
      <c r="I138" s="270"/>
      <c r="J138" s="40"/>
      <c r="K138" s="40"/>
      <c r="L138" s="44"/>
      <c r="M138" s="271"/>
      <c r="N138" s="272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312</v>
      </c>
      <c r="AU138" s="17" t="s">
        <v>91</v>
      </c>
    </row>
    <row r="139" s="2" customFormat="1" ht="33" customHeight="1">
      <c r="A139" s="38"/>
      <c r="B139" s="39"/>
      <c r="C139" s="218" t="s">
        <v>206</v>
      </c>
      <c r="D139" s="218" t="s">
        <v>144</v>
      </c>
      <c r="E139" s="219" t="s">
        <v>661</v>
      </c>
      <c r="F139" s="220" t="s">
        <v>662</v>
      </c>
      <c r="G139" s="221" t="s">
        <v>204</v>
      </c>
      <c r="H139" s="222">
        <v>2</v>
      </c>
      <c r="I139" s="223"/>
      <c r="J139" s="224">
        <f>ROUND(I139*H139,2)</f>
        <v>0</v>
      </c>
      <c r="K139" s="220" t="s">
        <v>310</v>
      </c>
      <c r="L139" s="44"/>
      <c r="M139" s="225" t="s">
        <v>1</v>
      </c>
      <c r="N139" s="226" t="s">
        <v>46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148</v>
      </c>
      <c r="AT139" s="229" t="s">
        <v>144</v>
      </c>
      <c r="AU139" s="229" t="s">
        <v>91</v>
      </c>
      <c r="AY139" s="17" t="s">
        <v>142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89</v>
      </c>
      <c r="BK139" s="230">
        <f>ROUND(I139*H139,2)</f>
        <v>0</v>
      </c>
      <c r="BL139" s="17" t="s">
        <v>148</v>
      </c>
      <c r="BM139" s="229" t="s">
        <v>663</v>
      </c>
    </row>
    <row r="140" s="2" customFormat="1">
      <c r="A140" s="38"/>
      <c r="B140" s="39"/>
      <c r="C140" s="40"/>
      <c r="D140" s="268" t="s">
        <v>312</v>
      </c>
      <c r="E140" s="40"/>
      <c r="F140" s="269" t="s">
        <v>664</v>
      </c>
      <c r="G140" s="40"/>
      <c r="H140" s="40"/>
      <c r="I140" s="270"/>
      <c r="J140" s="40"/>
      <c r="K140" s="40"/>
      <c r="L140" s="44"/>
      <c r="M140" s="271"/>
      <c r="N140" s="272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312</v>
      </c>
      <c r="AU140" s="17" t="s">
        <v>91</v>
      </c>
    </row>
    <row r="141" s="2" customFormat="1" ht="16.5" customHeight="1">
      <c r="A141" s="38"/>
      <c r="B141" s="39"/>
      <c r="C141" s="218" t="s">
        <v>211</v>
      </c>
      <c r="D141" s="218" t="s">
        <v>144</v>
      </c>
      <c r="E141" s="219" t="s">
        <v>665</v>
      </c>
      <c r="F141" s="220" t="s">
        <v>666</v>
      </c>
      <c r="G141" s="221" t="s">
        <v>154</v>
      </c>
      <c r="H141" s="222">
        <v>5.9960000000000004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46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148</v>
      </c>
      <c r="AT141" s="229" t="s">
        <v>144</v>
      </c>
      <c r="AU141" s="229" t="s">
        <v>91</v>
      </c>
      <c r="AY141" s="17" t="s">
        <v>142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89</v>
      </c>
      <c r="BK141" s="230">
        <f>ROUND(I141*H141,2)</f>
        <v>0</v>
      </c>
      <c r="BL141" s="17" t="s">
        <v>148</v>
      </c>
      <c r="BM141" s="229" t="s">
        <v>667</v>
      </c>
    </row>
    <row r="142" s="13" customFormat="1">
      <c r="A142" s="13"/>
      <c r="B142" s="231"/>
      <c r="C142" s="232"/>
      <c r="D142" s="233" t="s">
        <v>150</v>
      </c>
      <c r="E142" s="234" t="s">
        <v>1</v>
      </c>
      <c r="F142" s="235" t="s">
        <v>668</v>
      </c>
      <c r="G142" s="232"/>
      <c r="H142" s="236">
        <v>0.44800000000000001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150</v>
      </c>
      <c r="AU142" s="242" t="s">
        <v>91</v>
      </c>
      <c r="AV142" s="13" t="s">
        <v>91</v>
      </c>
      <c r="AW142" s="13" t="s">
        <v>36</v>
      </c>
      <c r="AX142" s="13" t="s">
        <v>81</v>
      </c>
      <c r="AY142" s="242" t="s">
        <v>142</v>
      </c>
    </row>
    <row r="143" s="13" customFormat="1">
      <c r="A143" s="13"/>
      <c r="B143" s="231"/>
      <c r="C143" s="232"/>
      <c r="D143" s="233" t="s">
        <v>150</v>
      </c>
      <c r="E143" s="234" t="s">
        <v>1</v>
      </c>
      <c r="F143" s="235" t="s">
        <v>669</v>
      </c>
      <c r="G143" s="232"/>
      <c r="H143" s="236">
        <v>0.125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150</v>
      </c>
      <c r="AU143" s="242" t="s">
        <v>91</v>
      </c>
      <c r="AV143" s="13" t="s">
        <v>91</v>
      </c>
      <c r="AW143" s="13" t="s">
        <v>36</v>
      </c>
      <c r="AX143" s="13" t="s">
        <v>81</v>
      </c>
      <c r="AY143" s="242" t="s">
        <v>142</v>
      </c>
    </row>
    <row r="144" s="13" customFormat="1">
      <c r="A144" s="13"/>
      <c r="B144" s="231"/>
      <c r="C144" s="232"/>
      <c r="D144" s="233" t="s">
        <v>150</v>
      </c>
      <c r="E144" s="234" t="s">
        <v>1</v>
      </c>
      <c r="F144" s="235" t="s">
        <v>670</v>
      </c>
      <c r="G144" s="232"/>
      <c r="H144" s="236">
        <v>4.3940000000000001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150</v>
      </c>
      <c r="AU144" s="242" t="s">
        <v>91</v>
      </c>
      <c r="AV144" s="13" t="s">
        <v>91</v>
      </c>
      <c r="AW144" s="13" t="s">
        <v>36</v>
      </c>
      <c r="AX144" s="13" t="s">
        <v>81</v>
      </c>
      <c r="AY144" s="242" t="s">
        <v>142</v>
      </c>
    </row>
    <row r="145" s="13" customFormat="1">
      <c r="A145" s="13"/>
      <c r="B145" s="231"/>
      <c r="C145" s="232"/>
      <c r="D145" s="233" t="s">
        <v>150</v>
      </c>
      <c r="E145" s="234" t="s">
        <v>1</v>
      </c>
      <c r="F145" s="235" t="s">
        <v>671</v>
      </c>
      <c r="G145" s="232"/>
      <c r="H145" s="236">
        <v>1.0289999999999999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150</v>
      </c>
      <c r="AU145" s="242" t="s">
        <v>91</v>
      </c>
      <c r="AV145" s="13" t="s">
        <v>91</v>
      </c>
      <c r="AW145" s="13" t="s">
        <v>36</v>
      </c>
      <c r="AX145" s="13" t="s">
        <v>81</v>
      </c>
      <c r="AY145" s="242" t="s">
        <v>142</v>
      </c>
    </row>
    <row r="146" s="15" customFormat="1">
      <c r="A146" s="15"/>
      <c r="B146" s="276"/>
      <c r="C146" s="277"/>
      <c r="D146" s="233" t="s">
        <v>150</v>
      </c>
      <c r="E146" s="278" t="s">
        <v>1</v>
      </c>
      <c r="F146" s="279" t="s">
        <v>346</v>
      </c>
      <c r="G146" s="277"/>
      <c r="H146" s="280">
        <v>5.9960000000000004</v>
      </c>
      <c r="I146" s="281"/>
      <c r="J146" s="277"/>
      <c r="K146" s="277"/>
      <c r="L146" s="282"/>
      <c r="M146" s="287"/>
      <c r="N146" s="288"/>
      <c r="O146" s="288"/>
      <c r="P146" s="288"/>
      <c r="Q146" s="288"/>
      <c r="R146" s="288"/>
      <c r="S146" s="288"/>
      <c r="T146" s="28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6" t="s">
        <v>150</v>
      </c>
      <c r="AU146" s="286" t="s">
        <v>91</v>
      </c>
      <c r="AV146" s="15" t="s">
        <v>148</v>
      </c>
      <c r="AW146" s="15" t="s">
        <v>36</v>
      </c>
      <c r="AX146" s="15" t="s">
        <v>89</v>
      </c>
      <c r="AY146" s="286" t="s">
        <v>142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esSPZHAq+42EBaIR9l57g/P7H7OwuQmcQcjVUbzPyVjG27VjtcHBa8eBfsG9p0Pz3eJRgkEZK8xpsJcIZPQ3Dg==" hashValue="7itOe93YGwYHgyz7vlINaXEDKt/Pi6dpqL1NxXRkdrW0CD7qj1I6lb9Prfx8D9oc9v4MZZL+Ncv/g45AjjD6tw==" algorithmName="SHA-512" password="CC35"/>
  <autoFilter ref="C117:K14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4" r:id="rId1" display="https://podminky.urs.cz/item/CS_URS_2022_01/112251103"/>
    <hyperlink ref="F126" r:id="rId2" display="https://podminky.urs.cz/item/CS_URS_2022_01/112251107"/>
    <hyperlink ref="F130" r:id="rId3" display="https://podminky.urs.cz/item/CS_URS_2022_01/162201423"/>
    <hyperlink ref="F132" r:id="rId4" display="https://podminky.urs.cz/item/CS_URS_2022_01/162201521"/>
    <hyperlink ref="F138" r:id="rId5" display="https://podminky.urs.cz/item/CS_URS_2022_01/162301973"/>
    <hyperlink ref="F140" r:id="rId6" display="https://podminky.urs.cz/item/CS_URS_2022_01/16230197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Průmyslová zóna IV – Cyklotrasa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ROUND((SUM(BE119:BE144)),  2)</f>
        <v>0</v>
      </c>
      <c r="G33" s="38"/>
      <c r="H33" s="38"/>
      <c r="I33" s="155">
        <v>0.20999999999999999</v>
      </c>
      <c r="J33" s="154">
        <f>ROUND(((SUM(BE119:BE144))*I33),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ROUND((SUM(BF119:BF144)),  2)</f>
        <v>0</v>
      </c>
      <c r="G34" s="38"/>
      <c r="H34" s="38"/>
      <c r="I34" s="155">
        <v>0.14999999999999999</v>
      </c>
      <c r="J34" s="154">
        <f>ROUND(((SUM(BF119:BF144))*I34),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ROUND((SUM(BG119:BG144)),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ROUND((SUM(BH119:BH144)),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ROUND((SUM(BI119:BI144)),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Průmyslová zóna IV – Cyklotrasa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802 - Vegetační úpravy - Náhradní výsadba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Šumperk</v>
      </c>
      <c r="G89" s="40"/>
      <c r="H89" s="40"/>
      <c r="I89" s="32" t="s">
        <v>22</v>
      </c>
      <c r="J89" s="79" t="str">
        <f>IF(J12="","",J12)</f>
        <v>18. 10. 2021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Šumperk</v>
      </c>
      <c r="G91" s="40"/>
      <c r="H91" s="40"/>
      <c r="I91" s="32" t="s">
        <v>32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126</v>
      </c>
      <c r="E99" s="188"/>
      <c r="F99" s="188"/>
      <c r="G99" s="188"/>
      <c r="H99" s="188"/>
      <c r="I99" s="188"/>
      <c r="J99" s="189">
        <f>J143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Průmyslová zóna IV – Cyklotrasa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802 - Vegetační úpravy - Náhradní výsadba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Šumperk</v>
      </c>
      <c r="G113" s="40"/>
      <c r="H113" s="40"/>
      <c r="I113" s="32" t="s">
        <v>22</v>
      </c>
      <c r="J113" s="79" t="str">
        <f>IF(J12="","",J12)</f>
        <v>18. 10. 2021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54.45" customHeight="1">
      <c r="A115" s="38"/>
      <c r="B115" s="39"/>
      <c r="C115" s="32" t="s">
        <v>24</v>
      </c>
      <c r="D115" s="40"/>
      <c r="E115" s="40"/>
      <c r="F115" s="27" t="str">
        <f>E15</f>
        <v>Město Šumperk</v>
      </c>
      <c r="G115" s="40"/>
      <c r="H115" s="40"/>
      <c r="I115" s="32" t="s">
        <v>32</v>
      </c>
      <c r="J115" s="36" t="str">
        <f>E21</f>
        <v>TERRA-POZEMKOVÉ ÚPRAVY s.r.o. Šumperk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37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128</v>
      </c>
      <c r="D118" s="194" t="s">
        <v>66</v>
      </c>
      <c r="E118" s="194" t="s">
        <v>62</v>
      </c>
      <c r="F118" s="194" t="s">
        <v>63</v>
      </c>
      <c r="G118" s="194" t="s">
        <v>129</v>
      </c>
      <c r="H118" s="194" t="s">
        <v>130</v>
      </c>
      <c r="I118" s="194" t="s">
        <v>131</v>
      </c>
      <c r="J118" s="194" t="s">
        <v>118</v>
      </c>
      <c r="K118" s="195" t="s">
        <v>132</v>
      </c>
      <c r="L118" s="196"/>
      <c r="M118" s="100" t="s">
        <v>1</v>
      </c>
      <c r="N118" s="101" t="s">
        <v>45</v>
      </c>
      <c r="O118" s="101" t="s">
        <v>133</v>
      </c>
      <c r="P118" s="101" t="s">
        <v>134</v>
      </c>
      <c r="Q118" s="101" t="s">
        <v>135</v>
      </c>
      <c r="R118" s="101" t="s">
        <v>136</v>
      </c>
      <c r="S118" s="101" t="s">
        <v>137</v>
      </c>
      <c r="T118" s="102" t="s">
        <v>138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139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0.77839999999999998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80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80</v>
      </c>
      <c r="E120" s="205" t="s">
        <v>140</v>
      </c>
      <c r="F120" s="205" t="s">
        <v>141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P121+P143</f>
        <v>0</v>
      </c>
      <c r="Q120" s="210"/>
      <c r="R120" s="211">
        <f>R121+R143</f>
        <v>0.77839999999999998</v>
      </c>
      <c r="S120" s="210"/>
      <c r="T120" s="212">
        <f>T121+T143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89</v>
      </c>
      <c r="AT120" s="214" t="s">
        <v>80</v>
      </c>
      <c r="AU120" s="214" t="s">
        <v>81</v>
      </c>
      <c r="AY120" s="213" t="s">
        <v>142</v>
      </c>
      <c r="BK120" s="215">
        <f>BK121+BK143</f>
        <v>0</v>
      </c>
    </row>
    <row r="121" s="12" customFormat="1" ht="22.8" customHeight="1">
      <c r="A121" s="12"/>
      <c r="B121" s="202"/>
      <c r="C121" s="203"/>
      <c r="D121" s="204" t="s">
        <v>80</v>
      </c>
      <c r="E121" s="216" t="s">
        <v>89</v>
      </c>
      <c r="F121" s="216" t="s">
        <v>143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SUM(P122:P142)</f>
        <v>0</v>
      </c>
      <c r="Q121" s="210"/>
      <c r="R121" s="211">
        <f>SUM(R122:R142)</f>
        <v>0.77839999999999998</v>
      </c>
      <c r="S121" s="210"/>
      <c r="T121" s="212">
        <f>SUM(T122:T142)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89</v>
      </c>
      <c r="AT121" s="214" t="s">
        <v>80</v>
      </c>
      <c r="AU121" s="214" t="s">
        <v>89</v>
      </c>
      <c r="AY121" s="213" t="s">
        <v>142</v>
      </c>
      <c r="BK121" s="215">
        <f>SUM(BK122:BK142)</f>
        <v>0</v>
      </c>
    </row>
    <row r="122" s="2" customFormat="1" ht="21.75" customHeight="1">
      <c r="A122" s="38"/>
      <c r="B122" s="39"/>
      <c r="C122" s="218" t="s">
        <v>89</v>
      </c>
      <c r="D122" s="218" t="s">
        <v>144</v>
      </c>
      <c r="E122" s="219" t="s">
        <v>673</v>
      </c>
      <c r="F122" s="220" t="s">
        <v>674</v>
      </c>
      <c r="G122" s="221" t="s">
        <v>204</v>
      </c>
      <c r="H122" s="222">
        <v>30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46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144</v>
      </c>
      <c r="AU122" s="229" t="s">
        <v>91</v>
      </c>
      <c r="AY122" s="17" t="s">
        <v>142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89</v>
      </c>
      <c r="BK122" s="230">
        <f>ROUND(I122*H122,2)</f>
        <v>0</v>
      </c>
      <c r="BL122" s="17" t="s">
        <v>148</v>
      </c>
      <c r="BM122" s="229" t="s">
        <v>675</v>
      </c>
    </row>
    <row r="123" s="13" customFormat="1">
      <c r="A123" s="13"/>
      <c r="B123" s="231"/>
      <c r="C123" s="232"/>
      <c r="D123" s="233" t="s">
        <v>150</v>
      </c>
      <c r="E123" s="234" t="s">
        <v>1</v>
      </c>
      <c r="F123" s="235" t="s">
        <v>676</v>
      </c>
      <c r="G123" s="232"/>
      <c r="H123" s="236">
        <v>30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150</v>
      </c>
      <c r="AU123" s="242" t="s">
        <v>91</v>
      </c>
      <c r="AV123" s="13" t="s">
        <v>91</v>
      </c>
      <c r="AW123" s="13" t="s">
        <v>36</v>
      </c>
      <c r="AX123" s="13" t="s">
        <v>89</v>
      </c>
      <c r="AY123" s="242" t="s">
        <v>142</v>
      </c>
    </row>
    <row r="124" s="2" customFormat="1" ht="16.5" customHeight="1">
      <c r="A124" s="38"/>
      <c r="B124" s="39"/>
      <c r="C124" s="218" t="s">
        <v>91</v>
      </c>
      <c r="D124" s="218" t="s">
        <v>144</v>
      </c>
      <c r="E124" s="219" t="s">
        <v>677</v>
      </c>
      <c r="F124" s="220" t="s">
        <v>678</v>
      </c>
      <c r="G124" s="221" t="s">
        <v>204</v>
      </c>
      <c r="H124" s="222">
        <v>30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46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148</v>
      </c>
      <c r="AT124" s="229" t="s">
        <v>144</v>
      </c>
      <c r="AU124" s="229" t="s">
        <v>91</v>
      </c>
      <c r="AY124" s="17" t="s">
        <v>142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89</v>
      </c>
      <c r="BK124" s="230">
        <f>ROUND(I124*H124,2)</f>
        <v>0</v>
      </c>
      <c r="BL124" s="17" t="s">
        <v>148</v>
      </c>
      <c r="BM124" s="229" t="s">
        <v>679</v>
      </c>
    </row>
    <row r="125" s="2" customFormat="1" ht="16.5" customHeight="1">
      <c r="A125" s="38"/>
      <c r="B125" s="39"/>
      <c r="C125" s="218" t="s">
        <v>158</v>
      </c>
      <c r="D125" s="218" t="s">
        <v>144</v>
      </c>
      <c r="E125" s="219" t="s">
        <v>680</v>
      </c>
      <c r="F125" s="220" t="s">
        <v>681</v>
      </c>
      <c r="G125" s="221" t="s">
        <v>204</v>
      </c>
      <c r="H125" s="222">
        <v>30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46</v>
      </c>
      <c r="O125" s="91"/>
      <c r="P125" s="227">
        <f>O125*H125</f>
        <v>0</v>
      </c>
      <c r="Q125" s="227">
        <v>0.0025999999999999999</v>
      </c>
      <c r="R125" s="227">
        <f>Q125*H125</f>
        <v>0.078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148</v>
      </c>
      <c r="AT125" s="229" t="s">
        <v>144</v>
      </c>
      <c r="AU125" s="229" t="s">
        <v>91</v>
      </c>
      <c r="AY125" s="17" t="s">
        <v>142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89</v>
      </c>
      <c r="BK125" s="230">
        <f>ROUND(I125*H125,2)</f>
        <v>0</v>
      </c>
      <c r="BL125" s="17" t="s">
        <v>148</v>
      </c>
      <c r="BM125" s="229" t="s">
        <v>682</v>
      </c>
    </row>
    <row r="126" s="2" customFormat="1" ht="16.5" customHeight="1">
      <c r="A126" s="38"/>
      <c r="B126" s="39"/>
      <c r="C126" s="218" t="s">
        <v>148</v>
      </c>
      <c r="D126" s="218" t="s">
        <v>144</v>
      </c>
      <c r="E126" s="219" t="s">
        <v>683</v>
      </c>
      <c r="F126" s="220" t="s">
        <v>684</v>
      </c>
      <c r="G126" s="221" t="s">
        <v>204</v>
      </c>
      <c r="H126" s="222">
        <v>30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46</v>
      </c>
      <c r="O126" s="91"/>
      <c r="P126" s="227">
        <f>O126*H126</f>
        <v>0</v>
      </c>
      <c r="Q126" s="227">
        <v>0.0020799999999999998</v>
      </c>
      <c r="R126" s="227">
        <f>Q126*H126</f>
        <v>0.062399999999999997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148</v>
      </c>
      <c r="AT126" s="229" t="s">
        <v>144</v>
      </c>
      <c r="AU126" s="229" t="s">
        <v>91</v>
      </c>
      <c r="AY126" s="17" t="s">
        <v>142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89</v>
      </c>
      <c r="BK126" s="230">
        <f>ROUND(I126*H126,2)</f>
        <v>0</v>
      </c>
      <c r="BL126" s="17" t="s">
        <v>148</v>
      </c>
      <c r="BM126" s="229" t="s">
        <v>685</v>
      </c>
    </row>
    <row r="127" s="2" customFormat="1" ht="16.5" customHeight="1">
      <c r="A127" s="38"/>
      <c r="B127" s="39"/>
      <c r="C127" s="218" t="s">
        <v>169</v>
      </c>
      <c r="D127" s="218" t="s">
        <v>144</v>
      </c>
      <c r="E127" s="219" t="s">
        <v>686</v>
      </c>
      <c r="F127" s="220" t="s">
        <v>687</v>
      </c>
      <c r="G127" s="221" t="s">
        <v>147</v>
      </c>
      <c r="H127" s="222">
        <v>30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46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148</v>
      </c>
      <c r="AT127" s="229" t="s">
        <v>144</v>
      </c>
      <c r="AU127" s="229" t="s">
        <v>91</v>
      </c>
      <c r="AY127" s="17" t="s">
        <v>142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89</v>
      </c>
      <c r="BK127" s="230">
        <f>ROUND(I127*H127,2)</f>
        <v>0</v>
      </c>
      <c r="BL127" s="17" t="s">
        <v>148</v>
      </c>
      <c r="BM127" s="229" t="s">
        <v>688</v>
      </c>
    </row>
    <row r="128" s="2" customFormat="1" ht="16.5" customHeight="1">
      <c r="A128" s="38"/>
      <c r="B128" s="39"/>
      <c r="C128" s="253" t="s">
        <v>175</v>
      </c>
      <c r="D128" s="253" t="s">
        <v>207</v>
      </c>
      <c r="E128" s="254" t="s">
        <v>689</v>
      </c>
      <c r="F128" s="255" t="s">
        <v>690</v>
      </c>
      <c r="G128" s="256" t="s">
        <v>154</v>
      </c>
      <c r="H128" s="257">
        <v>3.0899999999999999</v>
      </c>
      <c r="I128" s="258"/>
      <c r="J128" s="259">
        <f>ROUND(I128*H128,2)</f>
        <v>0</v>
      </c>
      <c r="K128" s="255" t="s">
        <v>1</v>
      </c>
      <c r="L128" s="260"/>
      <c r="M128" s="261" t="s">
        <v>1</v>
      </c>
      <c r="N128" s="262" t="s">
        <v>46</v>
      </c>
      <c r="O128" s="91"/>
      <c r="P128" s="227">
        <f>O128*H128</f>
        <v>0</v>
      </c>
      <c r="Q128" s="227">
        <v>0.20000000000000001</v>
      </c>
      <c r="R128" s="227">
        <f>Q128*H128</f>
        <v>0.61799999999999999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185</v>
      </c>
      <c r="AT128" s="229" t="s">
        <v>207</v>
      </c>
      <c r="AU128" s="229" t="s">
        <v>91</v>
      </c>
      <c r="AY128" s="17" t="s">
        <v>142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89</v>
      </c>
      <c r="BK128" s="230">
        <f>ROUND(I128*H128,2)</f>
        <v>0</v>
      </c>
      <c r="BL128" s="17" t="s">
        <v>148</v>
      </c>
      <c r="BM128" s="229" t="s">
        <v>691</v>
      </c>
    </row>
    <row r="129" s="13" customFormat="1">
      <c r="A129" s="13"/>
      <c r="B129" s="231"/>
      <c r="C129" s="232"/>
      <c r="D129" s="233" t="s">
        <v>150</v>
      </c>
      <c r="E129" s="234" t="s">
        <v>1</v>
      </c>
      <c r="F129" s="235" t="s">
        <v>692</v>
      </c>
      <c r="G129" s="232"/>
      <c r="H129" s="236">
        <v>3.0899999999999999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150</v>
      </c>
      <c r="AU129" s="242" t="s">
        <v>91</v>
      </c>
      <c r="AV129" s="13" t="s">
        <v>91</v>
      </c>
      <c r="AW129" s="13" t="s">
        <v>36</v>
      </c>
      <c r="AX129" s="13" t="s">
        <v>89</v>
      </c>
      <c r="AY129" s="242" t="s">
        <v>142</v>
      </c>
    </row>
    <row r="130" s="2" customFormat="1" ht="16.5" customHeight="1">
      <c r="A130" s="38"/>
      <c r="B130" s="39"/>
      <c r="C130" s="218" t="s">
        <v>181</v>
      </c>
      <c r="D130" s="218" t="s">
        <v>144</v>
      </c>
      <c r="E130" s="219" t="s">
        <v>693</v>
      </c>
      <c r="F130" s="220" t="s">
        <v>694</v>
      </c>
      <c r="G130" s="221" t="s">
        <v>262</v>
      </c>
      <c r="H130" s="222">
        <v>0.040000000000000001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46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148</v>
      </c>
      <c r="AT130" s="229" t="s">
        <v>144</v>
      </c>
      <c r="AU130" s="229" t="s">
        <v>91</v>
      </c>
      <c r="AY130" s="17" t="s">
        <v>142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89</v>
      </c>
      <c r="BK130" s="230">
        <f>ROUND(I130*H130,2)</f>
        <v>0</v>
      </c>
      <c r="BL130" s="17" t="s">
        <v>148</v>
      </c>
      <c r="BM130" s="229" t="s">
        <v>695</v>
      </c>
    </row>
    <row r="131" s="13" customFormat="1">
      <c r="A131" s="13"/>
      <c r="B131" s="231"/>
      <c r="C131" s="232"/>
      <c r="D131" s="233" t="s">
        <v>150</v>
      </c>
      <c r="E131" s="234" t="s">
        <v>1</v>
      </c>
      <c r="F131" s="235" t="s">
        <v>696</v>
      </c>
      <c r="G131" s="232"/>
      <c r="H131" s="236">
        <v>0.040000000000000001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150</v>
      </c>
      <c r="AU131" s="242" t="s">
        <v>91</v>
      </c>
      <c r="AV131" s="13" t="s">
        <v>91</v>
      </c>
      <c r="AW131" s="13" t="s">
        <v>36</v>
      </c>
      <c r="AX131" s="13" t="s">
        <v>89</v>
      </c>
      <c r="AY131" s="242" t="s">
        <v>142</v>
      </c>
    </row>
    <row r="132" s="2" customFormat="1" ht="16.5" customHeight="1">
      <c r="A132" s="38"/>
      <c r="B132" s="39"/>
      <c r="C132" s="218" t="s">
        <v>185</v>
      </c>
      <c r="D132" s="218" t="s">
        <v>144</v>
      </c>
      <c r="E132" s="219" t="s">
        <v>697</v>
      </c>
      <c r="F132" s="220" t="s">
        <v>698</v>
      </c>
      <c r="G132" s="221" t="s">
        <v>154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46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148</v>
      </c>
      <c r="AT132" s="229" t="s">
        <v>144</v>
      </c>
      <c r="AU132" s="229" t="s">
        <v>91</v>
      </c>
      <c r="AY132" s="17" t="s">
        <v>142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89</v>
      </c>
      <c r="BK132" s="230">
        <f>ROUND(I132*H132,2)</f>
        <v>0</v>
      </c>
      <c r="BL132" s="17" t="s">
        <v>148</v>
      </c>
      <c r="BM132" s="229" t="s">
        <v>699</v>
      </c>
    </row>
    <row r="133" s="2" customFormat="1" ht="16.5" customHeight="1">
      <c r="A133" s="38"/>
      <c r="B133" s="39"/>
      <c r="C133" s="218" t="s">
        <v>190</v>
      </c>
      <c r="D133" s="218" t="s">
        <v>144</v>
      </c>
      <c r="E133" s="219" t="s">
        <v>700</v>
      </c>
      <c r="F133" s="220" t="s">
        <v>701</v>
      </c>
      <c r="G133" s="221" t="s">
        <v>154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46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144</v>
      </c>
      <c r="AU133" s="229" t="s">
        <v>91</v>
      </c>
      <c r="AY133" s="17" t="s">
        <v>142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89</v>
      </c>
      <c r="BK133" s="230">
        <f>ROUND(I133*H133,2)</f>
        <v>0</v>
      </c>
      <c r="BL133" s="17" t="s">
        <v>148</v>
      </c>
      <c r="BM133" s="229" t="s">
        <v>702</v>
      </c>
    </row>
    <row r="134" s="2" customFormat="1" ht="16.5" customHeight="1">
      <c r="A134" s="38"/>
      <c r="B134" s="39"/>
      <c r="C134" s="218" t="s">
        <v>195</v>
      </c>
      <c r="D134" s="218" t="s">
        <v>144</v>
      </c>
      <c r="E134" s="219" t="s">
        <v>703</v>
      </c>
      <c r="F134" s="220" t="s">
        <v>704</v>
      </c>
      <c r="G134" s="221" t="s">
        <v>154</v>
      </c>
      <c r="H134" s="222">
        <v>2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46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148</v>
      </c>
      <c r="AT134" s="229" t="s">
        <v>144</v>
      </c>
      <c r="AU134" s="229" t="s">
        <v>91</v>
      </c>
      <c r="AY134" s="17" t="s">
        <v>142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89</v>
      </c>
      <c r="BK134" s="230">
        <f>ROUND(I134*H134,2)</f>
        <v>0</v>
      </c>
      <c r="BL134" s="17" t="s">
        <v>148</v>
      </c>
      <c r="BM134" s="229" t="s">
        <v>705</v>
      </c>
    </row>
    <row r="135" s="2" customFormat="1" ht="16.5" customHeight="1">
      <c r="A135" s="38"/>
      <c r="B135" s="39"/>
      <c r="C135" s="253" t="s">
        <v>201</v>
      </c>
      <c r="D135" s="253" t="s">
        <v>207</v>
      </c>
      <c r="E135" s="254" t="s">
        <v>706</v>
      </c>
      <c r="F135" s="255" t="s">
        <v>707</v>
      </c>
      <c r="G135" s="256" t="s">
        <v>708</v>
      </c>
      <c r="H135" s="257">
        <v>8</v>
      </c>
      <c r="I135" s="258"/>
      <c r="J135" s="259">
        <f>ROUND(I135*H135,2)</f>
        <v>0</v>
      </c>
      <c r="K135" s="255" t="s">
        <v>1</v>
      </c>
      <c r="L135" s="260"/>
      <c r="M135" s="261" t="s">
        <v>1</v>
      </c>
      <c r="N135" s="262" t="s">
        <v>46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185</v>
      </c>
      <c r="AT135" s="229" t="s">
        <v>207</v>
      </c>
      <c r="AU135" s="229" t="s">
        <v>91</v>
      </c>
      <c r="AY135" s="17" t="s">
        <v>142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89</v>
      </c>
      <c r="BK135" s="230">
        <f>ROUND(I135*H135,2)</f>
        <v>0</v>
      </c>
      <c r="BL135" s="17" t="s">
        <v>148</v>
      </c>
      <c r="BM135" s="229" t="s">
        <v>709</v>
      </c>
    </row>
    <row r="136" s="2" customFormat="1" ht="16.5" customHeight="1">
      <c r="A136" s="38"/>
      <c r="B136" s="39"/>
      <c r="C136" s="253" t="s">
        <v>206</v>
      </c>
      <c r="D136" s="253" t="s">
        <v>207</v>
      </c>
      <c r="E136" s="254" t="s">
        <v>710</v>
      </c>
      <c r="F136" s="255" t="s">
        <v>711</v>
      </c>
      <c r="G136" s="256" t="s">
        <v>708</v>
      </c>
      <c r="H136" s="257">
        <v>3</v>
      </c>
      <c r="I136" s="258"/>
      <c r="J136" s="259">
        <f>ROUND(I136*H136,2)</f>
        <v>0</v>
      </c>
      <c r="K136" s="255" t="s">
        <v>1</v>
      </c>
      <c r="L136" s="260"/>
      <c r="M136" s="261" t="s">
        <v>1</v>
      </c>
      <c r="N136" s="262" t="s">
        <v>46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185</v>
      </c>
      <c r="AT136" s="229" t="s">
        <v>207</v>
      </c>
      <c r="AU136" s="229" t="s">
        <v>91</v>
      </c>
      <c r="AY136" s="17" t="s">
        <v>142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89</v>
      </c>
      <c r="BK136" s="230">
        <f>ROUND(I136*H136,2)</f>
        <v>0</v>
      </c>
      <c r="BL136" s="17" t="s">
        <v>148</v>
      </c>
      <c r="BM136" s="229" t="s">
        <v>712</v>
      </c>
    </row>
    <row r="137" s="2" customFormat="1" ht="16.5" customHeight="1">
      <c r="A137" s="38"/>
      <c r="B137" s="39"/>
      <c r="C137" s="253" t="s">
        <v>211</v>
      </c>
      <c r="D137" s="253" t="s">
        <v>207</v>
      </c>
      <c r="E137" s="254" t="s">
        <v>713</v>
      </c>
      <c r="F137" s="255" t="s">
        <v>714</v>
      </c>
      <c r="G137" s="256" t="s">
        <v>708</v>
      </c>
      <c r="H137" s="257">
        <v>5</v>
      </c>
      <c r="I137" s="258"/>
      <c r="J137" s="259">
        <f>ROUND(I137*H137,2)</f>
        <v>0</v>
      </c>
      <c r="K137" s="255" t="s">
        <v>1</v>
      </c>
      <c r="L137" s="260"/>
      <c r="M137" s="261" t="s">
        <v>1</v>
      </c>
      <c r="N137" s="262" t="s">
        <v>46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185</v>
      </c>
      <c r="AT137" s="229" t="s">
        <v>207</v>
      </c>
      <c r="AU137" s="229" t="s">
        <v>91</v>
      </c>
      <c r="AY137" s="17" t="s">
        <v>142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89</v>
      </c>
      <c r="BK137" s="230">
        <f>ROUND(I137*H137,2)</f>
        <v>0</v>
      </c>
      <c r="BL137" s="17" t="s">
        <v>148</v>
      </c>
      <c r="BM137" s="229" t="s">
        <v>715</v>
      </c>
    </row>
    <row r="138" s="2" customFormat="1" ht="16.5" customHeight="1">
      <c r="A138" s="38"/>
      <c r="B138" s="39"/>
      <c r="C138" s="253" t="s">
        <v>216</v>
      </c>
      <c r="D138" s="253" t="s">
        <v>207</v>
      </c>
      <c r="E138" s="254" t="s">
        <v>716</v>
      </c>
      <c r="F138" s="255" t="s">
        <v>717</v>
      </c>
      <c r="G138" s="256" t="s">
        <v>708</v>
      </c>
      <c r="H138" s="257">
        <v>4</v>
      </c>
      <c r="I138" s="258"/>
      <c r="J138" s="259">
        <f>ROUND(I138*H138,2)</f>
        <v>0</v>
      </c>
      <c r="K138" s="255" t="s">
        <v>1</v>
      </c>
      <c r="L138" s="260"/>
      <c r="M138" s="261" t="s">
        <v>1</v>
      </c>
      <c r="N138" s="262" t="s">
        <v>46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185</v>
      </c>
      <c r="AT138" s="229" t="s">
        <v>207</v>
      </c>
      <c r="AU138" s="229" t="s">
        <v>91</v>
      </c>
      <c r="AY138" s="17" t="s">
        <v>142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89</v>
      </c>
      <c r="BK138" s="230">
        <f>ROUND(I138*H138,2)</f>
        <v>0</v>
      </c>
      <c r="BL138" s="17" t="s">
        <v>148</v>
      </c>
      <c r="BM138" s="229" t="s">
        <v>718</v>
      </c>
    </row>
    <row r="139" s="2" customFormat="1" ht="16.5" customHeight="1">
      <c r="A139" s="38"/>
      <c r="B139" s="39"/>
      <c r="C139" s="253" t="s">
        <v>8</v>
      </c>
      <c r="D139" s="253" t="s">
        <v>207</v>
      </c>
      <c r="E139" s="254" t="s">
        <v>719</v>
      </c>
      <c r="F139" s="255" t="s">
        <v>720</v>
      </c>
      <c r="G139" s="256" t="s">
        <v>708</v>
      </c>
      <c r="H139" s="257">
        <v>5</v>
      </c>
      <c r="I139" s="258"/>
      <c r="J139" s="259">
        <f>ROUND(I139*H139,2)</f>
        <v>0</v>
      </c>
      <c r="K139" s="255" t="s">
        <v>1</v>
      </c>
      <c r="L139" s="260"/>
      <c r="M139" s="261" t="s">
        <v>1</v>
      </c>
      <c r="N139" s="262" t="s">
        <v>46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185</v>
      </c>
      <c r="AT139" s="229" t="s">
        <v>207</v>
      </c>
      <c r="AU139" s="229" t="s">
        <v>91</v>
      </c>
      <c r="AY139" s="17" t="s">
        <v>142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89</v>
      </c>
      <c r="BK139" s="230">
        <f>ROUND(I139*H139,2)</f>
        <v>0</v>
      </c>
      <c r="BL139" s="17" t="s">
        <v>148</v>
      </c>
      <c r="BM139" s="229" t="s">
        <v>721</v>
      </c>
    </row>
    <row r="140" s="2" customFormat="1" ht="16.5" customHeight="1">
      <c r="A140" s="38"/>
      <c r="B140" s="39"/>
      <c r="C140" s="253" t="s">
        <v>223</v>
      </c>
      <c r="D140" s="253" t="s">
        <v>207</v>
      </c>
      <c r="E140" s="254" t="s">
        <v>722</v>
      </c>
      <c r="F140" s="255" t="s">
        <v>723</v>
      </c>
      <c r="G140" s="256" t="s">
        <v>708</v>
      </c>
      <c r="H140" s="257">
        <v>3</v>
      </c>
      <c r="I140" s="258"/>
      <c r="J140" s="259">
        <f>ROUND(I140*H140,2)</f>
        <v>0</v>
      </c>
      <c r="K140" s="255" t="s">
        <v>1</v>
      </c>
      <c r="L140" s="260"/>
      <c r="M140" s="261" t="s">
        <v>1</v>
      </c>
      <c r="N140" s="262" t="s">
        <v>46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185</v>
      </c>
      <c r="AT140" s="229" t="s">
        <v>207</v>
      </c>
      <c r="AU140" s="229" t="s">
        <v>91</v>
      </c>
      <c r="AY140" s="17" t="s">
        <v>142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89</v>
      </c>
      <c r="BK140" s="230">
        <f>ROUND(I140*H140,2)</f>
        <v>0</v>
      </c>
      <c r="BL140" s="17" t="s">
        <v>148</v>
      </c>
      <c r="BM140" s="229" t="s">
        <v>724</v>
      </c>
    </row>
    <row r="141" s="2" customFormat="1" ht="16.5" customHeight="1">
      <c r="A141" s="38"/>
      <c r="B141" s="39"/>
      <c r="C141" s="253" t="s">
        <v>228</v>
      </c>
      <c r="D141" s="253" t="s">
        <v>207</v>
      </c>
      <c r="E141" s="254" t="s">
        <v>725</v>
      </c>
      <c r="F141" s="255" t="s">
        <v>726</v>
      </c>
      <c r="G141" s="256" t="s">
        <v>204</v>
      </c>
      <c r="H141" s="257">
        <v>2</v>
      </c>
      <c r="I141" s="258"/>
      <c r="J141" s="259">
        <f>ROUND(I141*H141,2)</f>
        <v>0</v>
      </c>
      <c r="K141" s="255" t="s">
        <v>1</v>
      </c>
      <c r="L141" s="260"/>
      <c r="M141" s="261" t="s">
        <v>1</v>
      </c>
      <c r="N141" s="262" t="s">
        <v>46</v>
      </c>
      <c r="O141" s="91"/>
      <c r="P141" s="227">
        <f>O141*H141</f>
        <v>0</v>
      </c>
      <c r="Q141" s="227">
        <v>0.01</v>
      </c>
      <c r="R141" s="227">
        <f>Q141*H141</f>
        <v>0.02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185</v>
      </c>
      <c r="AT141" s="229" t="s">
        <v>207</v>
      </c>
      <c r="AU141" s="229" t="s">
        <v>91</v>
      </c>
      <c r="AY141" s="17" t="s">
        <v>142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89</v>
      </c>
      <c r="BK141" s="230">
        <f>ROUND(I141*H141,2)</f>
        <v>0</v>
      </c>
      <c r="BL141" s="17" t="s">
        <v>148</v>
      </c>
      <c r="BM141" s="229" t="s">
        <v>727</v>
      </c>
    </row>
    <row r="142" s="13" customFormat="1">
      <c r="A142" s="13"/>
      <c r="B142" s="231"/>
      <c r="C142" s="232"/>
      <c r="D142" s="233" t="s">
        <v>150</v>
      </c>
      <c r="E142" s="234" t="s">
        <v>1</v>
      </c>
      <c r="F142" s="235" t="s">
        <v>728</v>
      </c>
      <c r="G142" s="232"/>
      <c r="H142" s="236">
        <v>2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150</v>
      </c>
      <c r="AU142" s="242" t="s">
        <v>91</v>
      </c>
      <c r="AV142" s="13" t="s">
        <v>91</v>
      </c>
      <c r="AW142" s="13" t="s">
        <v>36</v>
      </c>
      <c r="AX142" s="13" t="s">
        <v>89</v>
      </c>
      <c r="AY142" s="242" t="s">
        <v>142</v>
      </c>
    </row>
    <row r="143" s="12" customFormat="1" ht="22.8" customHeight="1">
      <c r="A143" s="12"/>
      <c r="B143" s="202"/>
      <c r="C143" s="203"/>
      <c r="D143" s="204" t="s">
        <v>80</v>
      </c>
      <c r="E143" s="216" t="s">
        <v>273</v>
      </c>
      <c r="F143" s="216" t="s">
        <v>274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P144</f>
        <v>0</v>
      </c>
      <c r="Q143" s="210"/>
      <c r="R143" s="211">
        <f>R144</f>
        <v>0</v>
      </c>
      <c r="S143" s="210"/>
      <c r="T143" s="212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89</v>
      </c>
      <c r="AT143" s="214" t="s">
        <v>80</v>
      </c>
      <c r="AU143" s="214" t="s">
        <v>89</v>
      </c>
      <c r="AY143" s="213" t="s">
        <v>142</v>
      </c>
      <c r="BK143" s="215">
        <f>BK144</f>
        <v>0</v>
      </c>
    </row>
    <row r="144" s="2" customFormat="1" ht="16.5" customHeight="1">
      <c r="A144" s="38"/>
      <c r="B144" s="39"/>
      <c r="C144" s="218" t="s">
        <v>232</v>
      </c>
      <c r="D144" s="218" t="s">
        <v>144</v>
      </c>
      <c r="E144" s="219" t="s">
        <v>729</v>
      </c>
      <c r="F144" s="220" t="s">
        <v>730</v>
      </c>
      <c r="G144" s="221" t="s">
        <v>262</v>
      </c>
      <c r="H144" s="222">
        <v>0.77800000000000002</v>
      </c>
      <c r="I144" s="223"/>
      <c r="J144" s="224">
        <f>ROUND(I144*H144,2)</f>
        <v>0</v>
      </c>
      <c r="K144" s="220" t="s">
        <v>1</v>
      </c>
      <c r="L144" s="44"/>
      <c r="M144" s="263" t="s">
        <v>1</v>
      </c>
      <c r="N144" s="264" t="s">
        <v>46</v>
      </c>
      <c r="O144" s="265"/>
      <c r="P144" s="266">
        <f>O144*H144</f>
        <v>0</v>
      </c>
      <c r="Q144" s="266">
        <v>0</v>
      </c>
      <c r="R144" s="266">
        <f>Q144*H144</f>
        <v>0</v>
      </c>
      <c r="S144" s="266">
        <v>0</v>
      </c>
      <c r="T144" s="26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148</v>
      </c>
      <c r="AT144" s="229" t="s">
        <v>144</v>
      </c>
      <c r="AU144" s="229" t="s">
        <v>91</v>
      </c>
      <c r="AY144" s="17" t="s">
        <v>142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89</v>
      </c>
      <c r="BK144" s="230">
        <f>ROUND(I144*H144,2)</f>
        <v>0</v>
      </c>
      <c r="BL144" s="17" t="s">
        <v>148</v>
      </c>
      <c r="BM144" s="229" t="s">
        <v>731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K/ou2RT7TwmmMtiin10gb9DyieMy5ZAEeJu5JLmL5QoXpAWOiQ+VHyfKxTFQV+KDMjCw9PZkTMuWxH0XxWtWEw==" hashValue="Tbh7twMrrM66HsLuTv8StShrf74T4nepSxLjXF3aw+IWmz4PTykUr8rMhDG6FdBov4/SVO1Py9ZPSQPVjCaQ+A==" algorithmName="SHA-512" password="CC35"/>
  <autoFilter ref="C118:K14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Průmyslová zóna IV – Cyklotrasa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ROUND((SUM(BE118:BE129)),  2)</f>
        <v>0</v>
      </c>
      <c r="G33" s="38"/>
      <c r="H33" s="38"/>
      <c r="I33" s="155">
        <v>0.20999999999999999</v>
      </c>
      <c r="J33" s="154">
        <f>ROUND(((SUM(BE118:BE129))*I33),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ROUND((SUM(BF118:BF129)),  2)</f>
        <v>0</v>
      </c>
      <c r="G34" s="38"/>
      <c r="H34" s="38"/>
      <c r="I34" s="155">
        <v>0.14999999999999999</v>
      </c>
      <c r="J34" s="154">
        <f>ROUND(((SUM(BF118:BF129))*I34),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ROUND((SUM(BG118:BG129)),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ROUND((SUM(BH118:BH129)),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ROUND((SUM(BI118:BI129)),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Průmyslová zóna IV – Cyklotrasa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803 - Vegetační úpravy - 3létá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Šumperk</v>
      </c>
      <c r="G89" s="40"/>
      <c r="H89" s="40"/>
      <c r="I89" s="32" t="s">
        <v>22</v>
      </c>
      <c r="J89" s="79" t="str">
        <f>IF(J12="","",J12)</f>
        <v>18. 10. 2021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Šumperk</v>
      </c>
      <c r="G91" s="40"/>
      <c r="H91" s="40"/>
      <c r="I91" s="32" t="s">
        <v>32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733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734</v>
      </c>
      <c r="E98" s="182"/>
      <c r="F98" s="182"/>
      <c r="G98" s="182"/>
      <c r="H98" s="182"/>
      <c r="I98" s="182"/>
      <c r="J98" s="183">
        <f>J128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Průmyslová zóna IV – Cyklotrasa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803 - Vegetační úpravy - 3létá péče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Šumperk</v>
      </c>
      <c r="G112" s="40"/>
      <c r="H112" s="40"/>
      <c r="I112" s="32" t="s">
        <v>22</v>
      </c>
      <c r="J112" s="79" t="str">
        <f>IF(J12="","",J12)</f>
        <v>18. 10. 2021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54.45" customHeight="1">
      <c r="A114" s="38"/>
      <c r="B114" s="39"/>
      <c r="C114" s="32" t="s">
        <v>24</v>
      </c>
      <c r="D114" s="40"/>
      <c r="E114" s="40"/>
      <c r="F114" s="27" t="str">
        <f>E15</f>
        <v>Město Šumperk</v>
      </c>
      <c r="G114" s="40"/>
      <c r="H114" s="40"/>
      <c r="I114" s="32" t="s">
        <v>32</v>
      </c>
      <c r="J114" s="36" t="str">
        <f>E21</f>
        <v>TERRA-POZEMKOVÉ ÚPRAVY s.r.o. Šumperk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37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128</v>
      </c>
      <c r="D117" s="194" t="s">
        <v>66</v>
      </c>
      <c r="E117" s="194" t="s">
        <v>62</v>
      </c>
      <c r="F117" s="194" t="s">
        <v>63</v>
      </c>
      <c r="G117" s="194" t="s">
        <v>129</v>
      </c>
      <c r="H117" s="194" t="s">
        <v>130</v>
      </c>
      <c r="I117" s="194" t="s">
        <v>131</v>
      </c>
      <c r="J117" s="194" t="s">
        <v>118</v>
      </c>
      <c r="K117" s="195" t="s">
        <v>132</v>
      </c>
      <c r="L117" s="196"/>
      <c r="M117" s="100" t="s">
        <v>1</v>
      </c>
      <c r="N117" s="101" t="s">
        <v>45</v>
      </c>
      <c r="O117" s="101" t="s">
        <v>133</v>
      </c>
      <c r="P117" s="101" t="s">
        <v>134</v>
      </c>
      <c r="Q117" s="101" t="s">
        <v>135</v>
      </c>
      <c r="R117" s="101" t="s">
        <v>136</v>
      </c>
      <c r="S117" s="101" t="s">
        <v>137</v>
      </c>
      <c r="T117" s="102" t="s">
        <v>138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139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P119+P128</f>
        <v>0</v>
      </c>
      <c r="Q118" s="104"/>
      <c r="R118" s="199">
        <f>R119+R128</f>
        <v>0.0015</v>
      </c>
      <c r="S118" s="104"/>
      <c r="T118" s="200">
        <f>T119+T128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80</v>
      </c>
      <c r="AU118" s="17" t="s">
        <v>120</v>
      </c>
      <c r="BK118" s="201">
        <f>BK119+BK128</f>
        <v>0</v>
      </c>
    </row>
    <row r="119" s="12" customFormat="1" ht="25.92" customHeight="1">
      <c r="A119" s="12"/>
      <c r="B119" s="202"/>
      <c r="C119" s="203"/>
      <c r="D119" s="204" t="s">
        <v>80</v>
      </c>
      <c r="E119" s="205" t="s">
        <v>89</v>
      </c>
      <c r="F119" s="205" t="s">
        <v>143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SUM(P120:P127)</f>
        <v>0</v>
      </c>
      <c r="Q119" s="210"/>
      <c r="R119" s="211">
        <f>SUM(R120:R127)</f>
        <v>0.0015</v>
      </c>
      <c r="S119" s="210"/>
      <c r="T119" s="212">
        <f>SUM(T120:T127)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89</v>
      </c>
      <c r="AT119" s="214" t="s">
        <v>80</v>
      </c>
      <c r="AU119" s="214" t="s">
        <v>81</v>
      </c>
      <c r="AY119" s="213" t="s">
        <v>142</v>
      </c>
      <c r="BK119" s="215">
        <f>SUM(BK120:BK127)</f>
        <v>0</v>
      </c>
    </row>
    <row r="120" s="2" customFormat="1" ht="16.5" customHeight="1">
      <c r="A120" s="38"/>
      <c r="B120" s="39"/>
      <c r="C120" s="218" t="s">
        <v>89</v>
      </c>
      <c r="D120" s="218" t="s">
        <v>144</v>
      </c>
      <c r="E120" s="219" t="s">
        <v>735</v>
      </c>
      <c r="F120" s="220" t="s">
        <v>736</v>
      </c>
      <c r="G120" s="221" t="s">
        <v>147</v>
      </c>
      <c r="H120" s="222">
        <v>90</v>
      </c>
      <c r="I120" s="223"/>
      <c r="J120" s="224">
        <f>ROUND(I120*H120,2)</f>
        <v>0</v>
      </c>
      <c r="K120" s="220" t="s">
        <v>1</v>
      </c>
      <c r="L120" s="44"/>
      <c r="M120" s="225" t="s">
        <v>1</v>
      </c>
      <c r="N120" s="226" t="s">
        <v>46</v>
      </c>
      <c r="O120" s="91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9" t="s">
        <v>148</v>
      </c>
      <c r="AT120" s="229" t="s">
        <v>144</v>
      </c>
      <c r="AU120" s="229" t="s">
        <v>89</v>
      </c>
      <c r="AY120" s="17" t="s">
        <v>142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89</v>
      </c>
      <c r="BK120" s="230">
        <f>ROUND(I120*H120,2)</f>
        <v>0</v>
      </c>
      <c r="BL120" s="17" t="s">
        <v>148</v>
      </c>
      <c r="BM120" s="229" t="s">
        <v>737</v>
      </c>
    </row>
    <row r="121" s="2" customFormat="1" ht="16.5" customHeight="1">
      <c r="A121" s="38"/>
      <c r="B121" s="39"/>
      <c r="C121" s="253" t="s">
        <v>91</v>
      </c>
      <c r="D121" s="253" t="s">
        <v>207</v>
      </c>
      <c r="E121" s="254" t="s">
        <v>738</v>
      </c>
      <c r="F121" s="255" t="s">
        <v>739</v>
      </c>
      <c r="G121" s="256" t="s">
        <v>740</v>
      </c>
      <c r="H121" s="257">
        <v>0.90000000000000002</v>
      </c>
      <c r="I121" s="258"/>
      <c r="J121" s="259">
        <f>ROUND(I121*H121,2)</f>
        <v>0</v>
      </c>
      <c r="K121" s="255" t="s">
        <v>1</v>
      </c>
      <c r="L121" s="260"/>
      <c r="M121" s="261" t="s">
        <v>1</v>
      </c>
      <c r="N121" s="262" t="s">
        <v>46</v>
      </c>
      <c r="O121" s="91"/>
      <c r="P121" s="227">
        <f>O121*H121</f>
        <v>0</v>
      </c>
      <c r="Q121" s="227">
        <v>0.001</v>
      </c>
      <c r="R121" s="227">
        <f>Q121*H121</f>
        <v>0.00090000000000000008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185</v>
      </c>
      <c r="AT121" s="229" t="s">
        <v>207</v>
      </c>
      <c r="AU121" s="229" t="s">
        <v>89</v>
      </c>
      <c r="AY121" s="17" t="s">
        <v>142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89</v>
      </c>
      <c r="BK121" s="230">
        <f>ROUND(I121*H121,2)</f>
        <v>0</v>
      </c>
      <c r="BL121" s="17" t="s">
        <v>148</v>
      </c>
      <c r="BM121" s="229" t="s">
        <v>741</v>
      </c>
    </row>
    <row r="122" s="13" customFormat="1">
      <c r="A122" s="13"/>
      <c r="B122" s="231"/>
      <c r="C122" s="232"/>
      <c r="D122" s="233" t="s">
        <v>150</v>
      </c>
      <c r="E122" s="234" t="s">
        <v>1</v>
      </c>
      <c r="F122" s="235" t="s">
        <v>742</v>
      </c>
      <c r="G122" s="232"/>
      <c r="H122" s="236">
        <v>0.90000000000000002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150</v>
      </c>
      <c r="AU122" s="242" t="s">
        <v>89</v>
      </c>
      <c r="AV122" s="13" t="s">
        <v>91</v>
      </c>
      <c r="AW122" s="13" t="s">
        <v>36</v>
      </c>
      <c r="AX122" s="13" t="s">
        <v>89</v>
      </c>
      <c r="AY122" s="242" t="s">
        <v>142</v>
      </c>
    </row>
    <row r="123" s="2" customFormat="1" ht="16.5" customHeight="1">
      <c r="A123" s="38"/>
      <c r="B123" s="39"/>
      <c r="C123" s="218" t="s">
        <v>158</v>
      </c>
      <c r="D123" s="218" t="s">
        <v>144</v>
      </c>
      <c r="E123" s="219" t="s">
        <v>743</v>
      </c>
      <c r="F123" s="220" t="s">
        <v>744</v>
      </c>
      <c r="G123" s="221" t="s">
        <v>204</v>
      </c>
      <c r="H123" s="222">
        <v>30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46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148</v>
      </c>
      <c r="AT123" s="229" t="s">
        <v>144</v>
      </c>
      <c r="AU123" s="229" t="s">
        <v>89</v>
      </c>
      <c r="AY123" s="17" t="s">
        <v>142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89</v>
      </c>
      <c r="BK123" s="230">
        <f>ROUND(I123*H123,2)</f>
        <v>0</v>
      </c>
      <c r="BL123" s="17" t="s">
        <v>148</v>
      </c>
      <c r="BM123" s="229" t="s">
        <v>745</v>
      </c>
    </row>
    <row r="124" s="2" customFormat="1" ht="16.5" customHeight="1">
      <c r="A124" s="38"/>
      <c r="B124" s="39"/>
      <c r="C124" s="218" t="s">
        <v>148</v>
      </c>
      <c r="D124" s="218" t="s">
        <v>144</v>
      </c>
      <c r="E124" s="219" t="s">
        <v>746</v>
      </c>
      <c r="F124" s="220" t="s">
        <v>747</v>
      </c>
      <c r="G124" s="221" t="s">
        <v>204</v>
      </c>
      <c r="H124" s="222">
        <v>30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46</v>
      </c>
      <c r="O124" s="91"/>
      <c r="P124" s="227">
        <f>O124*H124</f>
        <v>0</v>
      </c>
      <c r="Q124" s="227">
        <v>2.0000000000000002E-05</v>
      </c>
      <c r="R124" s="227">
        <f>Q124*H124</f>
        <v>0.00060000000000000006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148</v>
      </c>
      <c r="AT124" s="229" t="s">
        <v>144</v>
      </c>
      <c r="AU124" s="229" t="s">
        <v>89</v>
      </c>
      <c r="AY124" s="17" t="s">
        <v>142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89</v>
      </c>
      <c r="BK124" s="230">
        <f>ROUND(I124*H124,2)</f>
        <v>0</v>
      </c>
      <c r="BL124" s="17" t="s">
        <v>148</v>
      </c>
      <c r="BM124" s="229" t="s">
        <v>748</v>
      </c>
    </row>
    <row r="125" s="2" customFormat="1" ht="16.5" customHeight="1">
      <c r="A125" s="38"/>
      <c r="B125" s="39"/>
      <c r="C125" s="218" t="s">
        <v>169</v>
      </c>
      <c r="D125" s="218" t="s">
        <v>144</v>
      </c>
      <c r="E125" s="219" t="s">
        <v>697</v>
      </c>
      <c r="F125" s="220" t="s">
        <v>698</v>
      </c>
      <c r="G125" s="221" t="s">
        <v>154</v>
      </c>
      <c r="H125" s="222">
        <v>3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46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148</v>
      </c>
      <c r="AT125" s="229" t="s">
        <v>144</v>
      </c>
      <c r="AU125" s="229" t="s">
        <v>89</v>
      </c>
      <c r="AY125" s="17" t="s">
        <v>142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89</v>
      </c>
      <c r="BK125" s="230">
        <f>ROUND(I125*H125,2)</f>
        <v>0</v>
      </c>
      <c r="BL125" s="17" t="s">
        <v>148</v>
      </c>
      <c r="BM125" s="229" t="s">
        <v>749</v>
      </c>
    </row>
    <row r="126" s="2" customFormat="1" ht="16.5" customHeight="1">
      <c r="A126" s="38"/>
      <c r="B126" s="39"/>
      <c r="C126" s="218" t="s">
        <v>175</v>
      </c>
      <c r="D126" s="218" t="s">
        <v>144</v>
      </c>
      <c r="E126" s="219" t="s">
        <v>700</v>
      </c>
      <c r="F126" s="220" t="s">
        <v>701</v>
      </c>
      <c r="G126" s="221" t="s">
        <v>154</v>
      </c>
      <c r="H126" s="222">
        <v>3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46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148</v>
      </c>
      <c r="AT126" s="229" t="s">
        <v>144</v>
      </c>
      <c r="AU126" s="229" t="s">
        <v>89</v>
      </c>
      <c r="AY126" s="17" t="s">
        <v>142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89</v>
      </c>
      <c r="BK126" s="230">
        <f>ROUND(I126*H126,2)</f>
        <v>0</v>
      </c>
      <c r="BL126" s="17" t="s">
        <v>148</v>
      </c>
      <c r="BM126" s="229" t="s">
        <v>750</v>
      </c>
    </row>
    <row r="127" s="2" customFormat="1" ht="16.5" customHeight="1">
      <c r="A127" s="38"/>
      <c r="B127" s="39"/>
      <c r="C127" s="218" t="s">
        <v>181</v>
      </c>
      <c r="D127" s="218" t="s">
        <v>144</v>
      </c>
      <c r="E127" s="219" t="s">
        <v>703</v>
      </c>
      <c r="F127" s="220" t="s">
        <v>704</v>
      </c>
      <c r="G127" s="221" t="s">
        <v>154</v>
      </c>
      <c r="H127" s="222">
        <v>6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46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148</v>
      </c>
      <c r="AT127" s="229" t="s">
        <v>144</v>
      </c>
      <c r="AU127" s="229" t="s">
        <v>89</v>
      </c>
      <c r="AY127" s="17" t="s">
        <v>142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89</v>
      </c>
      <c r="BK127" s="230">
        <f>ROUND(I127*H127,2)</f>
        <v>0</v>
      </c>
      <c r="BL127" s="17" t="s">
        <v>148</v>
      </c>
      <c r="BM127" s="229" t="s">
        <v>751</v>
      </c>
    </row>
    <row r="128" s="12" customFormat="1" ht="25.92" customHeight="1">
      <c r="A128" s="12"/>
      <c r="B128" s="202"/>
      <c r="C128" s="203"/>
      <c r="D128" s="204" t="s">
        <v>80</v>
      </c>
      <c r="E128" s="205" t="s">
        <v>273</v>
      </c>
      <c r="F128" s="205" t="s">
        <v>274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</f>
        <v>0</v>
      </c>
      <c r="Q128" s="210"/>
      <c r="R128" s="211">
        <f>R129</f>
        <v>0</v>
      </c>
      <c r="S128" s="210"/>
      <c r="T128" s="212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89</v>
      </c>
      <c r="AT128" s="214" t="s">
        <v>80</v>
      </c>
      <c r="AU128" s="214" t="s">
        <v>81</v>
      </c>
      <c r="AY128" s="213" t="s">
        <v>142</v>
      </c>
      <c r="BK128" s="215">
        <f>BK129</f>
        <v>0</v>
      </c>
    </row>
    <row r="129" s="2" customFormat="1" ht="16.5" customHeight="1">
      <c r="A129" s="38"/>
      <c r="B129" s="39"/>
      <c r="C129" s="218" t="s">
        <v>185</v>
      </c>
      <c r="D129" s="218" t="s">
        <v>144</v>
      </c>
      <c r="E129" s="219" t="s">
        <v>729</v>
      </c>
      <c r="F129" s="220" t="s">
        <v>730</v>
      </c>
      <c r="G129" s="221" t="s">
        <v>262</v>
      </c>
      <c r="H129" s="222">
        <v>0.002</v>
      </c>
      <c r="I129" s="223"/>
      <c r="J129" s="224">
        <f>ROUND(I129*H129,2)</f>
        <v>0</v>
      </c>
      <c r="K129" s="220" t="s">
        <v>1</v>
      </c>
      <c r="L129" s="44"/>
      <c r="M129" s="263" t="s">
        <v>1</v>
      </c>
      <c r="N129" s="264" t="s">
        <v>46</v>
      </c>
      <c r="O129" s="265"/>
      <c r="P129" s="266">
        <f>O129*H129</f>
        <v>0</v>
      </c>
      <c r="Q129" s="266">
        <v>0</v>
      </c>
      <c r="R129" s="266">
        <f>Q129*H129</f>
        <v>0</v>
      </c>
      <c r="S129" s="266">
        <v>0</v>
      </c>
      <c r="T129" s="26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148</v>
      </c>
      <c r="AT129" s="229" t="s">
        <v>144</v>
      </c>
      <c r="AU129" s="229" t="s">
        <v>89</v>
      </c>
      <c r="AY129" s="17" t="s">
        <v>142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89</v>
      </c>
      <c r="BK129" s="230">
        <f>ROUND(I129*H129,2)</f>
        <v>0</v>
      </c>
      <c r="BL129" s="17" t="s">
        <v>148</v>
      </c>
      <c r="BM129" s="229" t="s">
        <v>752</v>
      </c>
    </row>
    <row r="130" s="2" customFormat="1" ht="6.96" customHeight="1">
      <c r="A130" s="38"/>
      <c r="B130" s="66"/>
      <c r="C130" s="67"/>
      <c r="D130" s="67"/>
      <c r="E130" s="67"/>
      <c r="F130" s="67"/>
      <c r="G130" s="67"/>
      <c r="H130" s="67"/>
      <c r="I130" s="67"/>
      <c r="J130" s="67"/>
      <c r="K130" s="67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k32QE0ZOKkLClipcR6Fcdhk5qFJVxkAOjitgw5S88uQXb3HufP29bTaSRLCgKDA5PZMm44hKUa0CLnWWoKRAKg==" hashValue="PaPMWYPPo2+gVjXtl8y7Ky00OxP2eAZKsQCh+UzwN1+hp2nqhH6tGMp0SFaMyfZE3KgThTOGPP5Jns2hQijZ5Q==" algorithmName="SHA-512" password="CC35"/>
  <autoFilter ref="C117:K12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Průmyslová zóna IV – Cyklotrasa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ROUND((SUM(BE120:BE200)),  2)</f>
        <v>0</v>
      </c>
      <c r="G33" s="38"/>
      <c r="H33" s="38"/>
      <c r="I33" s="155">
        <v>0.20999999999999999</v>
      </c>
      <c r="J33" s="154">
        <f>ROUND(((SUM(BE120:BE200))*I33),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ROUND((SUM(BF120:BF200)),  2)</f>
        <v>0</v>
      </c>
      <c r="G34" s="38"/>
      <c r="H34" s="38"/>
      <c r="I34" s="155">
        <v>0.14999999999999999</v>
      </c>
      <c r="J34" s="154">
        <f>ROUND(((SUM(BF120:BF200))*I34),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ROUND((SUM(BG120:BG200)),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ROUND((SUM(BH120:BH200)),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ROUND((SUM(BI120:BI200)),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Průmyslová zóna IV – Cyklotrasa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Šumperk</v>
      </c>
      <c r="G89" s="40"/>
      <c r="H89" s="40"/>
      <c r="I89" s="32" t="s">
        <v>22</v>
      </c>
      <c r="J89" s="79" t="str">
        <f>IF(J12="","",J12)</f>
        <v>18. 10. 2021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Šumperk</v>
      </c>
      <c r="G91" s="40"/>
      <c r="H91" s="40"/>
      <c r="I91" s="32" t="s">
        <v>32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754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755</v>
      </c>
      <c r="E98" s="182"/>
      <c r="F98" s="182"/>
      <c r="G98" s="182"/>
      <c r="H98" s="182"/>
      <c r="I98" s="182"/>
      <c r="J98" s="183">
        <f>J133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756</v>
      </c>
      <c r="E99" s="182"/>
      <c r="F99" s="182"/>
      <c r="G99" s="182"/>
      <c r="H99" s="182"/>
      <c r="I99" s="182"/>
      <c r="J99" s="183">
        <f>J138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757</v>
      </c>
      <c r="E100" s="188"/>
      <c r="F100" s="188"/>
      <c r="G100" s="188"/>
      <c r="H100" s="188"/>
      <c r="I100" s="188"/>
      <c r="J100" s="189">
        <f>J199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127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Průmyslová zóna IV – Cyklotrasa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VON - Vedlejší a ostatní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Šumperk</v>
      </c>
      <c r="G114" s="40"/>
      <c r="H114" s="40"/>
      <c r="I114" s="32" t="s">
        <v>22</v>
      </c>
      <c r="J114" s="79" t="str">
        <f>IF(J12="","",J12)</f>
        <v>18. 10. 2021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54.45" customHeight="1">
      <c r="A116" s="38"/>
      <c r="B116" s="39"/>
      <c r="C116" s="32" t="s">
        <v>24</v>
      </c>
      <c r="D116" s="40"/>
      <c r="E116" s="40"/>
      <c r="F116" s="27" t="str">
        <f>E15</f>
        <v>Město Šumperk</v>
      </c>
      <c r="G116" s="40"/>
      <c r="H116" s="40"/>
      <c r="I116" s="32" t="s">
        <v>32</v>
      </c>
      <c r="J116" s="36" t="str">
        <f>E21</f>
        <v>TERRA-POZEMKOVÉ ÚPRAVY s.r.o. Šumperk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37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128</v>
      </c>
      <c r="D119" s="194" t="s">
        <v>66</v>
      </c>
      <c r="E119" s="194" t="s">
        <v>62</v>
      </c>
      <c r="F119" s="194" t="s">
        <v>63</v>
      </c>
      <c r="G119" s="194" t="s">
        <v>129</v>
      </c>
      <c r="H119" s="194" t="s">
        <v>130</v>
      </c>
      <c r="I119" s="194" t="s">
        <v>131</v>
      </c>
      <c r="J119" s="194" t="s">
        <v>118</v>
      </c>
      <c r="K119" s="195" t="s">
        <v>132</v>
      </c>
      <c r="L119" s="196"/>
      <c r="M119" s="100" t="s">
        <v>1</v>
      </c>
      <c r="N119" s="101" t="s">
        <v>45</v>
      </c>
      <c r="O119" s="101" t="s">
        <v>133</v>
      </c>
      <c r="P119" s="101" t="s">
        <v>134</v>
      </c>
      <c r="Q119" s="101" t="s">
        <v>135</v>
      </c>
      <c r="R119" s="101" t="s">
        <v>136</v>
      </c>
      <c r="S119" s="101" t="s">
        <v>137</v>
      </c>
      <c r="T119" s="102" t="s">
        <v>138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139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P121+P133+P138</f>
        <v>0</v>
      </c>
      <c r="Q120" s="104"/>
      <c r="R120" s="199">
        <f>R121+R133+R138</f>
        <v>0</v>
      </c>
      <c r="S120" s="104"/>
      <c r="T120" s="200">
        <f>T121+T133+T138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80</v>
      </c>
      <c r="AU120" s="17" t="s">
        <v>120</v>
      </c>
      <c r="BK120" s="201">
        <f>BK121+BK133+BK138</f>
        <v>0</v>
      </c>
    </row>
    <row r="121" s="12" customFormat="1" ht="25.92" customHeight="1">
      <c r="A121" s="12"/>
      <c r="B121" s="202"/>
      <c r="C121" s="203"/>
      <c r="D121" s="204" t="s">
        <v>80</v>
      </c>
      <c r="E121" s="205" t="s">
        <v>758</v>
      </c>
      <c r="F121" s="205" t="s">
        <v>111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SUM(P122:P132)</f>
        <v>0</v>
      </c>
      <c r="Q121" s="210"/>
      <c r="R121" s="211">
        <f>SUM(R122:R132)</f>
        <v>0</v>
      </c>
      <c r="S121" s="210"/>
      <c r="T121" s="212">
        <f>SUM(T122:T132)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148</v>
      </c>
      <c r="AT121" s="214" t="s">
        <v>80</v>
      </c>
      <c r="AU121" s="214" t="s">
        <v>81</v>
      </c>
      <c r="AY121" s="213" t="s">
        <v>142</v>
      </c>
      <c r="BK121" s="215">
        <f>SUM(BK122:BK132)</f>
        <v>0</v>
      </c>
    </row>
    <row r="122" s="2" customFormat="1" ht="16.5" customHeight="1">
      <c r="A122" s="38"/>
      <c r="B122" s="39"/>
      <c r="C122" s="218" t="s">
        <v>89</v>
      </c>
      <c r="D122" s="218" t="s">
        <v>144</v>
      </c>
      <c r="E122" s="219" t="s">
        <v>759</v>
      </c>
      <c r="F122" s="220" t="s">
        <v>760</v>
      </c>
      <c r="G122" s="221" t="s">
        <v>761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46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762</v>
      </c>
      <c r="AT122" s="229" t="s">
        <v>144</v>
      </c>
      <c r="AU122" s="229" t="s">
        <v>89</v>
      </c>
      <c r="AY122" s="17" t="s">
        <v>142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89</v>
      </c>
      <c r="BK122" s="230">
        <f>ROUND(I122*H122,2)</f>
        <v>0</v>
      </c>
      <c r="BL122" s="17" t="s">
        <v>762</v>
      </c>
      <c r="BM122" s="229" t="s">
        <v>763</v>
      </c>
    </row>
    <row r="123" s="14" customFormat="1">
      <c r="A123" s="14"/>
      <c r="B123" s="243"/>
      <c r="C123" s="244"/>
      <c r="D123" s="233" t="s">
        <v>150</v>
      </c>
      <c r="E123" s="245" t="s">
        <v>1</v>
      </c>
      <c r="F123" s="246" t="s">
        <v>764</v>
      </c>
      <c r="G123" s="244"/>
      <c r="H123" s="245" t="s">
        <v>1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150</v>
      </c>
      <c r="AU123" s="252" t="s">
        <v>89</v>
      </c>
      <c r="AV123" s="14" t="s">
        <v>89</v>
      </c>
      <c r="AW123" s="14" t="s">
        <v>36</v>
      </c>
      <c r="AX123" s="14" t="s">
        <v>81</v>
      </c>
      <c r="AY123" s="252" t="s">
        <v>142</v>
      </c>
    </row>
    <row r="124" s="14" customFormat="1">
      <c r="A124" s="14"/>
      <c r="B124" s="243"/>
      <c r="C124" s="244"/>
      <c r="D124" s="233" t="s">
        <v>150</v>
      </c>
      <c r="E124" s="245" t="s">
        <v>1</v>
      </c>
      <c r="F124" s="246" t="s">
        <v>765</v>
      </c>
      <c r="G124" s="244"/>
      <c r="H124" s="245" t="s">
        <v>1</v>
      </c>
      <c r="I124" s="247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150</v>
      </c>
      <c r="AU124" s="252" t="s">
        <v>89</v>
      </c>
      <c r="AV124" s="14" t="s">
        <v>89</v>
      </c>
      <c r="AW124" s="14" t="s">
        <v>36</v>
      </c>
      <c r="AX124" s="14" t="s">
        <v>81</v>
      </c>
      <c r="AY124" s="252" t="s">
        <v>142</v>
      </c>
    </row>
    <row r="125" s="14" customFormat="1">
      <c r="A125" s="14"/>
      <c r="B125" s="243"/>
      <c r="C125" s="244"/>
      <c r="D125" s="233" t="s">
        <v>150</v>
      </c>
      <c r="E125" s="245" t="s">
        <v>1</v>
      </c>
      <c r="F125" s="246" t="s">
        <v>766</v>
      </c>
      <c r="G125" s="244"/>
      <c r="H125" s="245" t="s">
        <v>1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150</v>
      </c>
      <c r="AU125" s="252" t="s">
        <v>89</v>
      </c>
      <c r="AV125" s="14" t="s">
        <v>89</v>
      </c>
      <c r="AW125" s="14" t="s">
        <v>36</v>
      </c>
      <c r="AX125" s="14" t="s">
        <v>81</v>
      </c>
      <c r="AY125" s="252" t="s">
        <v>142</v>
      </c>
    </row>
    <row r="126" s="14" customFormat="1">
      <c r="A126" s="14"/>
      <c r="B126" s="243"/>
      <c r="C126" s="244"/>
      <c r="D126" s="233" t="s">
        <v>150</v>
      </c>
      <c r="E126" s="245" t="s">
        <v>1</v>
      </c>
      <c r="F126" s="246" t="s">
        <v>767</v>
      </c>
      <c r="G126" s="244"/>
      <c r="H126" s="245" t="s">
        <v>1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150</v>
      </c>
      <c r="AU126" s="252" t="s">
        <v>89</v>
      </c>
      <c r="AV126" s="14" t="s">
        <v>89</v>
      </c>
      <c r="AW126" s="14" t="s">
        <v>36</v>
      </c>
      <c r="AX126" s="14" t="s">
        <v>81</v>
      </c>
      <c r="AY126" s="252" t="s">
        <v>142</v>
      </c>
    </row>
    <row r="127" s="14" customFormat="1">
      <c r="A127" s="14"/>
      <c r="B127" s="243"/>
      <c r="C127" s="244"/>
      <c r="D127" s="233" t="s">
        <v>150</v>
      </c>
      <c r="E127" s="245" t="s">
        <v>1</v>
      </c>
      <c r="F127" s="246" t="s">
        <v>768</v>
      </c>
      <c r="G127" s="244"/>
      <c r="H127" s="245" t="s">
        <v>1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150</v>
      </c>
      <c r="AU127" s="252" t="s">
        <v>89</v>
      </c>
      <c r="AV127" s="14" t="s">
        <v>89</v>
      </c>
      <c r="AW127" s="14" t="s">
        <v>36</v>
      </c>
      <c r="AX127" s="14" t="s">
        <v>81</v>
      </c>
      <c r="AY127" s="252" t="s">
        <v>142</v>
      </c>
    </row>
    <row r="128" s="14" customFormat="1">
      <c r="A128" s="14"/>
      <c r="B128" s="243"/>
      <c r="C128" s="244"/>
      <c r="D128" s="233" t="s">
        <v>150</v>
      </c>
      <c r="E128" s="245" t="s">
        <v>1</v>
      </c>
      <c r="F128" s="246" t="s">
        <v>769</v>
      </c>
      <c r="G128" s="244"/>
      <c r="H128" s="245" t="s">
        <v>1</v>
      </c>
      <c r="I128" s="247"/>
      <c r="J128" s="244"/>
      <c r="K128" s="244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150</v>
      </c>
      <c r="AU128" s="252" t="s">
        <v>89</v>
      </c>
      <c r="AV128" s="14" t="s">
        <v>89</v>
      </c>
      <c r="AW128" s="14" t="s">
        <v>36</v>
      </c>
      <c r="AX128" s="14" t="s">
        <v>81</v>
      </c>
      <c r="AY128" s="252" t="s">
        <v>142</v>
      </c>
    </row>
    <row r="129" s="14" customFormat="1">
      <c r="A129" s="14"/>
      <c r="B129" s="243"/>
      <c r="C129" s="244"/>
      <c r="D129" s="233" t="s">
        <v>150</v>
      </c>
      <c r="E129" s="245" t="s">
        <v>1</v>
      </c>
      <c r="F129" s="246" t="s">
        <v>770</v>
      </c>
      <c r="G129" s="244"/>
      <c r="H129" s="245" t="s">
        <v>1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150</v>
      </c>
      <c r="AU129" s="252" t="s">
        <v>89</v>
      </c>
      <c r="AV129" s="14" t="s">
        <v>89</v>
      </c>
      <c r="AW129" s="14" t="s">
        <v>36</v>
      </c>
      <c r="AX129" s="14" t="s">
        <v>81</v>
      </c>
      <c r="AY129" s="252" t="s">
        <v>142</v>
      </c>
    </row>
    <row r="130" s="14" customFormat="1">
      <c r="A130" s="14"/>
      <c r="B130" s="243"/>
      <c r="C130" s="244"/>
      <c r="D130" s="233" t="s">
        <v>150</v>
      </c>
      <c r="E130" s="245" t="s">
        <v>1</v>
      </c>
      <c r="F130" s="246" t="s">
        <v>771</v>
      </c>
      <c r="G130" s="244"/>
      <c r="H130" s="245" t="s">
        <v>1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150</v>
      </c>
      <c r="AU130" s="252" t="s">
        <v>89</v>
      </c>
      <c r="AV130" s="14" t="s">
        <v>89</v>
      </c>
      <c r="AW130" s="14" t="s">
        <v>36</v>
      </c>
      <c r="AX130" s="14" t="s">
        <v>81</v>
      </c>
      <c r="AY130" s="252" t="s">
        <v>142</v>
      </c>
    </row>
    <row r="131" s="14" customFormat="1">
      <c r="A131" s="14"/>
      <c r="B131" s="243"/>
      <c r="C131" s="244"/>
      <c r="D131" s="233" t="s">
        <v>150</v>
      </c>
      <c r="E131" s="245" t="s">
        <v>1</v>
      </c>
      <c r="F131" s="246" t="s">
        <v>772</v>
      </c>
      <c r="G131" s="244"/>
      <c r="H131" s="245" t="s">
        <v>1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150</v>
      </c>
      <c r="AU131" s="252" t="s">
        <v>89</v>
      </c>
      <c r="AV131" s="14" t="s">
        <v>89</v>
      </c>
      <c r="AW131" s="14" t="s">
        <v>36</v>
      </c>
      <c r="AX131" s="14" t="s">
        <v>81</v>
      </c>
      <c r="AY131" s="252" t="s">
        <v>142</v>
      </c>
    </row>
    <row r="132" s="13" customFormat="1">
      <c r="A132" s="13"/>
      <c r="B132" s="231"/>
      <c r="C132" s="232"/>
      <c r="D132" s="233" t="s">
        <v>150</v>
      </c>
      <c r="E132" s="234" t="s">
        <v>1</v>
      </c>
      <c r="F132" s="235" t="s">
        <v>89</v>
      </c>
      <c r="G132" s="232"/>
      <c r="H132" s="236">
        <v>1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150</v>
      </c>
      <c r="AU132" s="242" t="s">
        <v>89</v>
      </c>
      <c r="AV132" s="13" t="s">
        <v>91</v>
      </c>
      <c r="AW132" s="13" t="s">
        <v>36</v>
      </c>
      <c r="AX132" s="13" t="s">
        <v>89</v>
      </c>
      <c r="AY132" s="242" t="s">
        <v>142</v>
      </c>
    </row>
    <row r="133" s="12" customFormat="1" ht="25.92" customHeight="1">
      <c r="A133" s="12"/>
      <c r="B133" s="202"/>
      <c r="C133" s="203"/>
      <c r="D133" s="204" t="s">
        <v>80</v>
      </c>
      <c r="E133" s="205" t="s">
        <v>773</v>
      </c>
      <c r="F133" s="205" t="s">
        <v>774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SUM(P134:P137)</f>
        <v>0</v>
      </c>
      <c r="Q133" s="210"/>
      <c r="R133" s="211">
        <f>SUM(R134:R137)</f>
        <v>0</v>
      </c>
      <c r="S133" s="210"/>
      <c r="T133" s="212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148</v>
      </c>
      <c r="AT133" s="214" t="s">
        <v>80</v>
      </c>
      <c r="AU133" s="214" t="s">
        <v>81</v>
      </c>
      <c r="AY133" s="213" t="s">
        <v>142</v>
      </c>
      <c r="BK133" s="215">
        <f>SUM(BK134:BK137)</f>
        <v>0</v>
      </c>
    </row>
    <row r="134" s="2" customFormat="1" ht="16.5" customHeight="1">
      <c r="A134" s="38"/>
      <c r="B134" s="39"/>
      <c r="C134" s="218" t="s">
        <v>91</v>
      </c>
      <c r="D134" s="218" t="s">
        <v>144</v>
      </c>
      <c r="E134" s="219" t="s">
        <v>775</v>
      </c>
      <c r="F134" s="220" t="s">
        <v>776</v>
      </c>
      <c r="G134" s="221" t="s">
        <v>241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46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777</v>
      </c>
      <c r="AT134" s="229" t="s">
        <v>144</v>
      </c>
      <c r="AU134" s="229" t="s">
        <v>89</v>
      </c>
      <c r="AY134" s="17" t="s">
        <v>142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89</v>
      </c>
      <c r="BK134" s="230">
        <f>ROUND(I134*H134,2)</f>
        <v>0</v>
      </c>
      <c r="BL134" s="17" t="s">
        <v>777</v>
      </c>
      <c r="BM134" s="229" t="s">
        <v>778</v>
      </c>
    </row>
    <row r="135" s="2" customFormat="1">
      <c r="A135" s="38"/>
      <c r="B135" s="39"/>
      <c r="C135" s="40"/>
      <c r="D135" s="233" t="s">
        <v>779</v>
      </c>
      <c r="E135" s="40"/>
      <c r="F135" s="290" t="s">
        <v>780</v>
      </c>
      <c r="G135" s="40"/>
      <c r="H135" s="40"/>
      <c r="I135" s="270"/>
      <c r="J135" s="40"/>
      <c r="K135" s="40"/>
      <c r="L135" s="44"/>
      <c r="M135" s="271"/>
      <c r="N135" s="272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779</v>
      </c>
      <c r="AU135" s="17" t="s">
        <v>89</v>
      </c>
    </row>
    <row r="136" s="13" customFormat="1">
      <c r="A136" s="13"/>
      <c r="B136" s="231"/>
      <c r="C136" s="232"/>
      <c r="D136" s="233" t="s">
        <v>150</v>
      </c>
      <c r="E136" s="234" t="s">
        <v>1</v>
      </c>
      <c r="F136" s="235" t="s">
        <v>89</v>
      </c>
      <c r="G136" s="232"/>
      <c r="H136" s="236">
        <v>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150</v>
      </c>
      <c r="AU136" s="242" t="s">
        <v>89</v>
      </c>
      <c r="AV136" s="13" t="s">
        <v>91</v>
      </c>
      <c r="AW136" s="13" t="s">
        <v>36</v>
      </c>
      <c r="AX136" s="13" t="s">
        <v>81</v>
      </c>
      <c r="AY136" s="242" t="s">
        <v>142</v>
      </c>
    </row>
    <row r="137" s="15" customFormat="1">
      <c r="A137" s="15"/>
      <c r="B137" s="276"/>
      <c r="C137" s="277"/>
      <c r="D137" s="233" t="s">
        <v>150</v>
      </c>
      <c r="E137" s="278" t="s">
        <v>1</v>
      </c>
      <c r="F137" s="279" t="s">
        <v>346</v>
      </c>
      <c r="G137" s="277"/>
      <c r="H137" s="280">
        <v>1</v>
      </c>
      <c r="I137" s="281"/>
      <c r="J137" s="277"/>
      <c r="K137" s="277"/>
      <c r="L137" s="282"/>
      <c r="M137" s="283"/>
      <c r="N137" s="284"/>
      <c r="O137" s="284"/>
      <c r="P137" s="284"/>
      <c r="Q137" s="284"/>
      <c r="R137" s="284"/>
      <c r="S137" s="284"/>
      <c r="T137" s="28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6" t="s">
        <v>150</v>
      </c>
      <c r="AU137" s="286" t="s">
        <v>89</v>
      </c>
      <c r="AV137" s="15" t="s">
        <v>148</v>
      </c>
      <c r="AW137" s="15" t="s">
        <v>36</v>
      </c>
      <c r="AX137" s="15" t="s">
        <v>89</v>
      </c>
      <c r="AY137" s="286" t="s">
        <v>142</v>
      </c>
    </row>
    <row r="138" s="12" customFormat="1" ht="25.92" customHeight="1">
      <c r="A138" s="12"/>
      <c r="B138" s="202"/>
      <c r="C138" s="203"/>
      <c r="D138" s="204" t="s">
        <v>80</v>
      </c>
      <c r="E138" s="205" t="s">
        <v>781</v>
      </c>
      <c r="F138" s="205" t="s">
        <v>782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P139+SUM(P140:P199)</f>
        <v>0</v>
      </c>
      <c r="Q138" s="210"/>
      <c r="R138" s="211">
        <f>R139+SUM(R140:R199)</f>
        <v>0</v>
      </c>
      <c r="S138" s="210"/>
      <c r="T138" s="212">
        <f>T139+SUM(T140:T199)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169</v>
      </c>
      <c r="AT138" s="214" t="s">
        <v>80</v>
      </c>
      <c r="AU138" s="214" t="s">
        <v>81</v>
      </c>
      <c r="AY138" s="213" t="s">
        <v>142</v>
      </c>
      <c r="BK138" s="215">
        <f>BK139+SUM(BK140:BK199)</f>
        <v>0</v>
      </c>
    </row>
    <row r="139" s="2" customFormat="1" ht="16.5" customHeight="1">
      <c r="A139" s="38"/>
      <c r="B139" s="39"/>
      <c r="C139" s="218" t="s">
        <v>158</v>
      </c>
      <c r="D139" s="218" t="s">
        <v>144</v>
      </c>
      <c r="E139" s="219" t="s">
        <v>783</v>
      </c>
      <c r="F139" s="220" t="s">
        <v>784</v>
      </c>
      <c r="G139" s="221" t="s">
        <v>241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46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762</v>
      </c>
      <c r="AT139" s="229" t="s">
        <v>144</v>
      </c>
      <c r="AU139" s="229" t="s">
        <v>89</v>
      </c>
      <c r="AY139" s="17" t="s">
        <v>142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89</v>
      </c>
      <c r="BK139" s="230">
        <f>ROUND(I139*H139,2)</f>
        <v>0</v>
      </c>
      <c r="BL139" s="17" t="s">
        <v>762</v>
      </c>
      <c r="BM139" s="229" t="s">
        <v>785</v>
      </c>
    </row>
    <row r="140" s="13" customFormat="1">
      <c r="A140" s="13"/>
      <c r="B140" s="231"/>
      <c r="C140" s="232"/>
      <c r="D140" s="233" t="s">
        <v>150</v>
      </c>
      <c r="E140" s="234" t="s">
        <v>1</v>
      </c>
      <c r="F140" s="235" t="s">
        <v>786</v>
      </c>
      <c r="G140" s="232"/>
      <c r="H140" s="236">
        <v>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150</v>
      </c>
      <c r="AU140" s="242" t="s">
        <v>89</v>
      </c>
      <c r="AV140" s="13" t="s">
        <v>91</v>
      </c>
      <c r="AW140" s="13" t="s">
        <v>36</v>
      </c>
      <c r="AX140" s="13" t="s">
        <v>89</v>
      </c>
      <c r="AY140" s="242" t="s">
        <v>142</v>
      </c>
    </row>
    <row r="141" s="2" customFormat="1" ht="24.15" customHeight="1">
      <c r="A141" s="38"/>
      <c r="B141" s="39"/>
      <c r="C141" s="218" t="s">
        <v>148</v>
      </c>
      <c r="D141" s="218" t="s">
        <v>144</v>
      </c>
      <c r="E141" s="219" t="s">
        <v>787</v>
      </c>
      <c r="F141" s="220" t="s">
        <v>788</v>
      </c>
      <c r="G141" s="221" t="s">
        <v>761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46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762</v>
      </c>
      <c r="AT141" s="229" t="s">
        <v>144</v>
      </c>
      <c r="AU141" s="229" t="s">
        <v>89</v>
      </c>
      <c r="AY141" s="17" t="s">
        <v>142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89</v>
      </c>
      <c r="BK141" s="230">
        <f>ROUND(I141*H141,2)</f>
        <v>0</v>
      </c>
      <c r="BL141" s="17" t="s">
        <v>762</v>
      </c>
      <c r="BM141" s="229" t="s">
        <v>789</v>
      </c>
    </row>
    <row r="142" s="13" customFormat="1">
      <c r="A142" s="13"/>
      <c r="B142" s="231"/>
      <c r="C142" s="232"/>
      <c r="D142" s="233" t="s">
        <v>150</v>
      </c>
      <c r="E142" s="234" t="s">
        <v>1</v>
      </c>
      <c r="F142" s="235" t="s">
        <v>790</v>
      </c>
      <c r="G142" s="232"/>
      <c r="H142" s="236">
        <v>1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150</v>
      </c>
      <c r="AU142" s="242" t="s">
        <v>89</v>
      </c>
      <c r="AV142" s="13" t="s">
        <v>91</v>
      </c>
      <c r="AW142" s="13" t="s">
        <v>36</v>
      </c>
      <c r="AX142" s="13" t="s">
        <v>89</v>
      </c>
      <c r="AY142" s="242" t="s">
        <v>142</v>
      </c>
    </row>
    <row r="143" s="14" customFormat="1">
      <c r="A143" s="14"/>
      <c r="B143" s="243"/>
      <c r="C143" s="244"/>
      <c r="D143" s="233" t="s">
        <v>150</v>
      </c>
      <c r="E143" s="245" t="s">
        <v>1</v>
      </c>
      <c r="F143" s="246" t="s">
        <v>791</v>
      </c>
      <c r="G143" s="244"/>
      <c r="H143" s="245" t="s">
        <v>1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150</v>
      </c>
      <c r="AU143" s="252" t="s">
        <v>89</v>
      </c>
      <c r="AV143" s="14" t="s">
        <v>89</v>
      </c>
      <c r="AW143" s="14" t="s">
        <v>36</v>
      </c>
      <c r="AX143" s="14" t="s">
        <v>81</v>
      </c>
      <c r="AY143" s="252" t="s">
        <v>142</v>
      </c>
    </row>
    <row r="144" s="14" customFormat="1">
      <c r="A144" s="14"/>
      <c r="B144" s="243"/>
      <c r="C144" s="244"/>
      <c r="D144" s="233" t="s">
        <v>150</v>
      </c>
      <c r="E144" s="245" t="s">
        <v>1</v>
      </c>
      <c r="F144" s="246" t="s">
        <v>792</v>
      </c>
      <c r="G144" s="244"/>
      <c r="H144" s="245" t="s">
        <v>1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150</v>
      </c>
      <c r="AU144" s="252" t="s">
        <v>89</v>
      </c>
      <c r="AV144" s="14" t="s">
        <v>89</v>
      </c>
      <c r="AW144" s="14" t="s">
        <v>36</v>
      </c>
      <c r="AX144" s="14" t="s">
        <v>81</v>
      </c>
      <c r="AY144" s="252" t="s">
        <v>142</v>
      </c>
    </row>
    <row r="145" s="14" customFormat="1">
      <c r="A145" s="14"/>
      <c r="B145" s="243"/>
      <c r="C145" s="244"/>
      <c r="D145" s="233" t="s">
        <v>150</v>
      </c>
      <c r="E145" s="245" t="s">
        <v>1</v>
      </c>
      <c r="F145" s="246" t="s">
        <v>793</v>
      </c>
      <c r="G145" s="244"/>
      <c r="H145" s="245" t="s">
        <v>1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150</v>
      </c>
      <c r="AU145" s="252" t="s">
        <v>89</v>
      </c>
      <c r="AV145" s="14" t="s">
        <v>89</v>
      </c>
      <c r="AW145" s="14" t="s">
        <v>36</v>
      </c>
      <c r="AX145" s="14" t="s">
        <v>81</v>
      </c>
      <c r="AY145" s="252" t="s">
        <v>142</v>
      </c>
    </row>
    <row r="146" s="14" customFormat="1">
      <c r="A146" s="14"/>
      <c r="B146" s="243"/>
      <c r="C146" s="244"/>
      <c r="D146" s="233" t="s">
        <v>150</v>
      </c>
      <c r="E146" s="245" t="s">
        <v>1</v>
      </c>
      <c r="F146" s="246" t="s">
        <v>794</v>
      </c>
      <c r="G146" s="244"/>
      <c r="H146" s="245" t="s">
        <v>1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150</v>
      </c>
      <c r="AU146" s="252" t="s">
        <v>89</v>
      </c>
      <c r="AV146" s="14" t="s">
        <v>89</v>
      </c>
      <c r="AW146" s="14" t="s">
        <v>36</v>
      </c>
      <c r="AX146" s="14" t="s">
        <v>81</v>
      </c>
      <c r="AY146" s="252" t="s">
        <v>142</v>
      </c>
    </row>
    <row r="147" s="2" customFormat="1" ht="24.15" customHeight="1">
      <c r="A147" s="38"/>
      <c r="B147" s="39"/>
      <c r="C147" s="218" t="s">
        <v>169</v>
      </c>
      <c r="D147" s="218" t="s">
        <v>144</v>
      </c>
      <c r="E147" s="219" t="s">
        <v>795</v>
      </c>
      <c r="F147" s="220" t="s">
        <v>796</v>
      </c>
      <c r="G147" s="221" t="s">
        <v>241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46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762</v>
      </c>
      <c r="AT147" s="229" t="s">
        <v>144</v>
      </c>
      <c r="AU147" s="229" t="s">
        <v>89</v>
      </c>
      <c r="AY147" s="17" t="s">
        <v>142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89</v>
      </c>
      <c r="BK147" s="230">
        <f>ROUND(I147*H147,2)</f>
        <v>0</v>
      </c>
      <c r="BL147" s="17" t="s">
        <v>762</v>
      </c>
      <c r="BM147" s="229" t="s">
        <v>797</v>
      </c>
    </row>
    <row r="148" s="13" customFormat="1">
      <c r="A148" s="13"/>
      <c r="B148" s="231"/>
      <c r="C148" s="232"/>
      <c r="D148" s="233" t="s">
        <v>150</v>
      </c>
      <c r="E148" s="234" t="s">
        <v>1</v>
      </c>
      <c r="F148" s="235" t="s">
        <v>89</v>
      </c>
      <c r="G148" s="232"/>
      <c r="H148" s="236">
        <v>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150</v>
      </c>
      <c r="AU148" s="242" t="s">
        <v>89</v>
      </c>
      <c r="AV148" s="13" t="s">
        <v>91</v>
      </c>
      <c r="AW148" s="13" t="s">
        <v>36</v>
      </c>
      <c r="AX148" s="13" t="s">
        <v>81</v>
      </c>
      <c r="AY148" s="242" t="s">
        <v>142</v>
      </c>
    </row>
    <row r="149" s="15" customFormat="1">
      <c r="A149" s="15"/>
      <c r="B149" s="276"/>
      <c r="C149" s="277"/>
      <c r="D149" s="233" t="s">
        <v>150</v>
      </c>
      <c r="E149" s="278" t="s">
        <v>1</v>
      </c>
      <c r="F149" s="279" t="s">
        <v>346</v>
      </c>
      <c r="G149" s="277"/>
      <c r="H149" s="280">
        <v>1</v>
      </c>
      <c r="I149" s="281"/>
      <c r="J149" s="277"/>
      <c r="K149" s="277"/>
      <c r="L149" s="282"/>
      <c r="M149" s="283"/>
      <c r="N149" s="284"/>
      <c r="O149" s="284"/>
      <c r="P149" s="284"/>
      <c r="Q149" s="284"/>
      <c r="R149" s="284"/>
      <c r="S149" s="284"/>
      <c r="T149" s="28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6" t="s">
        <v>150</v>
      </c>
      <c r="AU149" s="286" t="s">
        <v>89</v>
      </c>
      <c r="AV149" s="15" t="s">
        <v>148</v>
      </c>
      <c r="AW149" s="15" t="s">
        <v>36</v>
      </c>
      <c r="AX149" s="15" t="s">
        <v>89</v>
      </c>
      <c r="AY149" s="286" t="s">
        <v>142</v>
      </c>
    </row>
    <row r="150" s="2" customFormat="1" ht="24.15" customHeight="1">
      <c r="A150" s="38"/>
      <c r="B150" s="39"/>
      <c r="C150" s="218" t="s">
        <v>175</v>
      </c>
      <c r="D150" s="218" t="s">
        <v>144</v>
      </c>
      <c r="E150" s="219" t="s">
        <v>798</v>
      </c>
      <c r="F150" s="220" t="s">
        <v>799</v>
      </c>
      <c r="G150" s="221" t="s">
        <v>241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46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762</v>
      </c>
      <c r="AT150" s="229" t="s">
        <v>144</v>
      </c>
      <c r="AU150" s="229" t="s">
        <v>89</v>
      </c>
      <c r="AY150" s="17" t="s">
        <v>142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89</v>
      </c>
      <c r="BK150" s="230">
        <f>ROUND(I150*H150,2)</f>
        <v>0</v>
      </c>
      <c r="BL150" s="17" t="s">
        <v>762</v>
      </c>
      <c r="BM150" s="229" t="s">
        <v>800</v>
      </c>
    </row>
    <row r="151" s="13" customFormat="1">
      <c r="A151" s="13"/>
      <c r="B151" s="231"/>
      <c r="C151" s="232"/>
      <c r="D151" s="233" t="s">
        <v>150</v>
      </c>
      <c r="E151" s="234" t="s">
        <v>1</v>
      </c>
      <c r="F151" s="235" t="s">
        <v>801</v>
      </c>
      <c r="G151" s="232"/>
      <c r="H151" s="236">
        <v>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150</v>
      </c>
      <c r="AU151" s="242" t="s">
        <v>89</v>
      </c>
      <c r="AV151" s="13" t="s">
        <v>91</v>
      </c>
      <c r="AW151" s="13" t="s">
        <v>36</v>
      </c>
      <c r="AX151" s="13" t="s">
        <v>89</v>
      </c>
      <c r="AY151" s="242" t="s">
        <v>142</v>
      </c>
    </row>
    <row r="152" s="2" customFormat="1" ht="21.75" customHeight="1">
      <c r="A152" s="38"/>
      <c r="B152" s="39"/>
      <c r="C152" s="218" t="s">
        <v>181</v>
      </c>
      <c r="D152" s="218" t="s">
        <v>144</v>
      </c>
      <c r="E152" s="219" t="s">
        <v>802</v>
      </c>
      <c r="F152" s="220" t="s">
        <v>803</v>
      </c>
      <c r="G152" s="221" t="s">
        <v>241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46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762</v>
      </c>
      <c r="AT152" s="229" t="s">
        <v>144</v>
      </c>
      <c r="AU152" s="229" t="s">
        <v>89</v>
      </c>
      <c r="AY152" s="17" t="s">
        <v>142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89</v>
      </c>
      <c r="BK152" s="230">
        <f>ROUND(I152*H152,2)</f>
        <v>0</v>
      </c>
      <c r="BL152" s="17" t="s">
        <v>762</v>
      </c>
      <c r="BM152" s="229" t="s">
        <v>804</v>
      </c>
    </row>
    <row r="153" s="2" customFormat="1">
      <c r="A153" s="38"/>
      <c r="B153" s="39"/>
      <c r="C153" s="40"/>
      <c r="D153" s="233" t="s">
        <v>779</v>
      </c>
      <c r="E153" s="40"/>
      <c r="F153" s="290" t="s">
        <v>805</v>
      </c>
      <c r="G153" s="40"/>
      <c r="H153" s="40"/>
      <c r="I153" s="270"/>
      <c r="J153" s="40"/>
      <c r="K153" s="40"/>
      <c r="L153" s="44"/>
      <c r="M153" s="271"/>
      <c r="N153" s="272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779</v>
      </c>
      <c r="AU153" s="17" t="s">
        <v>89</v>
      </c>
    </row>
    <row r="154" s="13" customFormat="1">
      <c r="A154" s="13"/>
      <c r="B154" s="231"/>
      <c r="C154" s="232"/>
      <c r="D154" s="233" t="s">
        <v>150</v>
      </c>
      <c r="E154" s="234" t="s">
        <v>1</v>
      </c>
      <c r="F154" s="235" t="s">
        <v>89</v>
      </c>
      <c r="G154" s="232"/>
      <c r="H154" s="236">
        <v>1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150</v>
      </c>
      <c r="AU154" s="242" t="s">
        <v>89</v>
      </c>
      <c r="AV154" s="13" t="s">
        <v>91</v>
      </c>
      <c r="AW154" s="13" t="s">
        <v>36</v>
      </c>
      <c r="AX154" s="13" t="s">
        <v>81</v>
      </c>
      <c r="AY154" s="242" t="s">
        <v>142</v>
      </c>
    </row>
    <row r="155" s="15" customFormat="1">
      <c r="A155" s="15"/>
      <c r="B155" s="276"/>
      <c r="C155" s="277"/>
      <c r="D155" s="233" t="s">
        <v>150</v>
      </c>
      <c r="E155" s="278" t="s">
        <v>1</v>
      </c>
      <c r="F155" s="279" t="s">
        <v>346</v>
      </c>
      <c r="G155" s="277"/>
      <c r="H155" s="280">
        <v>1</v>
      </c>
      <c r="I155" s="281"/>
      <c r="J155" s="277"/>
      <c r="K155" s="277"/>
      <c r="L155" s="282"/>
      <c r="M155" s="283"/>
      <c r="N155" s="284"/>
      <c r="O155" s="284"/>
      <c r="P155" s="284"/>
      <c r="Q155" s="284"/>
      <c r="R155" s="284"/>
      <c r="S155" s="284"/>
      <c r="T155" s="28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6" t="s">
        <v>150</v>
      </c>
      <c r="AU155" s="286" t="s">
        <v>89</v>
      </c>
      <c r="AV155" s="15" t="s">
        <v>148</v>
      </c>
      <c r="AW155" s="15" t="s">
        <v>36</v>
      </c>
      <c r="AX155" s="15" t="s">
        <v>89</v>
      </c>
      <c r="AY155" s="286" t="s">
        <v>142</v>
      </c>
    </row>
    <row r="156" s="2" customFormat="1" ht="21.75" customHeight="1">
      <c r="A156" s="38"/>
      <c r="B156" s="39"/>
      <c r="C156" s="218" t="s">
        <v>185</v>
      </c>
      <c r="D156" s="218" t="s">
        <v>144</v>
      </c>
      <c r="E156" s="219" t="s">
        <v>806</v>
      </c>
      <c r="F156" s="220" t="s">
        <v>807</v>
      </c>
      <c r="G156" s="221" t="s">
        <v>241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46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762</v>
      </c>
      <c r="AT156" s="229" t="s">
        <v>144</v>
      </c>
      <c r="AU156" s="229" t="s">
        <v>89</v>
      </c>
      <c r="AY156" s="17" t="s">
        <v>142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89</v>
      </c>
      <c r="BK156" s="230">
        <f>ROUND(I156*H156,2)</f>
        <v>0</v>
      </c>
      <c r="BL156" s="17" t="s">
        <v>762</v>
      </c>
      <c r="BM156" s="229" t="s">
        <v>808</v>
      </c>
    </row>
    <row r="157" s="13" customFormat="1">
      <c r="A157" s="13"/>
      <c r="B157" s="231"/>
      <c r="C157" s="232"/>
      <c r="D157" s="233" t="s">
        <v>150</v>
      </c>
      <c r="E157" s="234" t="s">
        <v>1</v>
      </c>
      <c r="F157" s="235" t="s">
        <v>809</v>
      </c>
      <c r="G157" s="232"/>
      <c r="H157" s="236">
        <v>1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150</v>
      </c>
      <c r="AU157" s="242" t="s">
        <v>89</v>
      </c>
      <c r="AV157" s="13" t="s">
        <v>91</v>
      </c>
      <c r="AW157" s="13" t="s">
        <v>36</v>
      </c>
      <c r="AX157" s="13" t="s">
        <v>81</v>
      </c>
      <c r="AY157" s="242" t="s">
        <v>142</v>
      </c>
    </row>
    <row r="158" s="15" customFormat="1">
      <c r="A158" s="15"/>
      <c r="B158" s="276"/>
      <c r="C158" s="277"/>
      <c r="D158" s="233" t="s">
        <v>150</v>
      </c>
      <c r="E158" s="278" t="s">
        <v>1</v>
      </c>
      <c r="F158" s="279" t="s">
        <v>346</v>
      </c>
      <c r="G158" s="277"/>
      <c r="H158" s="280">
        <v>1</v>
      </c>
      <c r="I158" s="281"/>
      <c r="J158" s="277"/>
      <c r="K158" s="277"/>
      <c r="L158" s="282"/>
      <c r="M158" s="283"/>
      <c r="N158" s="284"/>
      <c r="O158" s="284"/>
      <c r="P158" s="284"/>
      <c r="Q158" s="284"/>
      <c r="R158" s="284"/>
      <c r="S158" s="284"/>
      <c r="T158" s="28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6" t="s">
        <v>150</v>
      </c>
      <c r="AU158" s="286" t="s">
        <v>89</v>
      </c>
      <c r="AV158" s="15" t="s">
        <v>148</v>
      </c>
      <c r="AW158" s="15" t="s">
        <v>36</v>
      </c>
      <c r="AX158" s="15" t="s">
        <v>89</v>
      </c>
      <c r="AY158" s="286" t="s">
        <v>142</v>
      </c>
    </row>
    <row r="159" s="2" customFormat="1" ht="16.5" customHeight="1">
      <c r="A159" s="38"/>
      <c r="B159" s="39"/>
      <c r="C159" s="218" t="s">
        <v>190</v>
      </c>
      <c r="D159" s="218" t="s">
        <v>144</v>
      </c>
      <c r="E159" s="219" t="s">
        <v>810</v>
      </c>
      <c r="F159" s="220" t="s">
        <v>811</v>
      </c>
      <c r="G159" s="221" t="s">
        <v>241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46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762</v>
      </c>
      <c r="AT159" s="229" t="s">
        <v>144</v>
      </c>
      <c r="AU159" s="229" t="s">
        <v>89</v>
      </c>
      <c r="AY159" s="17" t="s">
        <v>142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89</v>
      </c>
      <c r="BK159" s="230">
        <f>ROUND(I159*H159,2)</f>
        <v>0</v>
      </c>
      <c r="BL159" s="17" t="s">
        <v>762</v>
      </c>
      <c r="BM159" s="229" t="s">
        <v>812</v>
      </c>
    </row>
    <row r="160" s="2" customFormat="1" ht="16.5" customHeight="1">
      <c r="A160" s="38"/>
      <c r="B160" s="39"/>
      <c r="C160" s="218" t="s">
        <v>195</v>
      </c>
      <c r="D160" s="218" t="s">
        <v>144</v>
      </c>
      <c r="E160" s="219" t="s">
        <v>813</v>
      </c>
      <c r="F160" s="220" t="s">
        <v>814</v>
      </c>
      <c r="G160" s="221" t="s">
        <v>241</v>
      </c>
      <c r="H160" s="222">
        <v>1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46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762</v>
      </c>
      <c r="AT160" s="229" t="s">
        <v>144</v>
      </c>
      <c r="AU160" s="229" t="s">
        <v>89</v>
      </c>
      <c r="AY160" s="17" t="s">
        <v>142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89</v>
      </c>
      <c r="BK160" s="230">
        <f>ROUND(I160*H160,2)</f>
        <v>0</v>
      </c>
      <c r="BL160" s="17" t="s">
        <v>762</v>
      </c>
      <c r="BM160" s="229" t="s">
        <v>815</v>
      </c>
    </row>
    <row r="161" s="2" customFormat="1" ht="16.5" customHeight="1">
      <c r="A161" s="38"/>
      <c r="B161" s="39"/>
      <c r="C161" s="218" t="s">
        <v>201</v>
      </c>
      <c r="D161" s="218" t="s">
        <v>144</v>
      </c>
      <c r="E161" s="219" t="s">
        <v>816</v>
      </c>
      <c r="F161" s="220" t="s">
        <v>817</v>
      </c>
      <c r="G161" s="221" t="s">
        <v>761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46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762</v>
      </c>
      <c r="AT161" s="229" t="s">
        <v>144</v>
      </c>
      <c r="AU161" s="229" t="s">
        <v>89</v>
      </c>
      <c r="AY161" s="17" t="s">
        <v>142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89</v>
      </c>
      <c r="BK161" s="230">
        <f>ROUND(I161*H161,2)</f>
        <v>0</v>
      </c>
      <c r="BL161" s="17" t="s">
        <v>762</v>
      </c>
      <c r="BM161" s="229" t="s">
        <v>818</v>
      </c>
    </row>
    <row r="162" s="2" customFormat="1" ht="16.5" customHeight="1">
      <c r="A162" s="38"/>
      <c r="B162" s="39"/>
      <c r="C162" s="218" t="s">
        <v>206</v>
      </c>
      <c r="D162" s="218" t="s">
        <v>144</v>
      </c>
      <c r="E162" s="219" t="s">
        <v>819</v>
      </c>
      <c r="F162" s="220" t="s">
        <v>820</v>
      </c>
      <c r="G162" s="221" t="s">
        <v>761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46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762</v>
      </c>
      <c r="AT162" s="229" t="s">
        <v>144</v>
      </c>
      <c r="AU162" s="229" t="s">
        <v>89</v>
      </c>
      <c r="AY162" s="17" t="s">
        <v>142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89</v>
      </c>
      <c r="BK162" s="230">
        <f>ROUND(I162*H162,2)</f>
        <v>0</v>
      </c>
      <c r="BL162" s="17" t="s">
        <v>762</v>
      </c>
      <c r="BM162" s="229" t="s">
        <v>821</v>
      </c>
    </row>
    <row r="163" s="2" customFormat="1" ht="16.5" customHeight="1">
      <c r="A163" s="38"/>
      <c r="B163" s="39"/>
      <c r="C163" s="218" t="s">
        <v>211</v>
      </c>
      <c r="D163" s="218" t="s">
        <v>144</v>
      </c>
      <c r="E163" s="219" t="s">
        <v>822</v>
      </c>
      <c r="F163" s="220" t="s">
        <v>823</v>
      </c>
      <c r="G163" s="221" t="s">
        <v>241</v>
      </c>
      <c r="H163" s="222">
        <v>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46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762</v>
      </c>
      <c r="AT163" s="229" t="s">
        <v>144</v>
      </c>
      <c r="AU163" s="229" t="s">
        <v>89</v>
      </c>
      <c r="AY163" s="17" t="s">
        <v>142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89</v>
      </c>
      <c r="BK163" s="230">
        <f>ROUND(I163*H163,2)</f>
        <v>0</v>
      </c>
      <c r="BL163" s="17" t="s">
        <v>762</v>
      </c>
      <c r="BM163" s="229" t="s">
        <v>824</v>
      </c>
    </row>
    <row r="164" s="2" customFormat="1" ht="37.8" customHeight="1">
      <c r="A164" s="38"/>
      <c r="B164" s="39"/>
      <c r="C164" s="218" t="s">
        <v>216</v>
      </c>
      <c r="D164" s="218" t="s">
        <v>144</v>
      </c>
      <c r="E164" s="219" t="s">
        <v>825</v>
      </c>
      <c r="F164" s="220" t="s">
        <v>826</v>
      </c>
      <c r="G164" s="221" t="s">
        <v>827</v>
      </c>
      <c r="H164" s="222">
        <v>1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46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762</v>
      </c>
      <c r="AT164" s="229" t="s">
        <v>144</v>
      </c>
      <c r="AU164" s="229" t="s">
        <v>89</v>
      </c>
      <c r="AY164" s="17" t="s">
        <v>142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89</v>
      </c>
      <c r="BK164" s="230">
        <f>ROUND(I164*H164,2)</f>
        <v>0</v>
      </c>
      <c r="BL164" s="17" t="s">
        <v>762</v>
      </c>
      <c r="BM164" s="229" t="s">
        <v>828</v>
      </c>
    </row>
    <row r="165" s="13" customFormat="1">
      <c r="A165" s="13"/>
      <c r="B165" s="231"/>
      <c r="C165" s="232"/>
      <c r="D165" s="233" t="s">
        <v>150</v>
      </c>
      <c r="E165" s="234" t="s">
        <v>1</v>
      </c>
      <c r="F165" s="235" t="s">
        <v>829</v>
      </c>
      <c r="G165" s="232"/>
      <c r="H165" s="236">
        <v>1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150</v>
      </c>
      <c r="AU165" s="242" t="s">
        <v>89</v>
      </c>
      <c r="AV165" s="13" t="s">
        <v>91</v>
      </c>
      <c r="AW165" s="13" t="s">
        <v>36</v>
      </c>
      <c r="AX165" s="13" t="s">
        <v>89</v>
      </c>
      <c r="AY165" s="242" t="s">
        <v>142</v>
      </c>
    </row>
    <row r="166" s="2" customFormat="1" ht="16.5" customHeight="1">
      <c r="A166" s="38"/>
      <c r="B166" s="39"/>
      <c r="C166" s="218" t="s">
        <v>8</v>
      </c>
      <c r="D166" s="218" t="s">
        <v>144</v>
      </c>
      <c r="E166" s="219" t="s">
        <v>830</v>
      </c>
      <c r="F166" s="220" t="s">
        <v>831</v>
      </c>
      <c r="G166" s="221" t="s">
        <v>241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46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762</v>
      </c>
      <c r="AT166" s="229" t="s">
        <v>144</v>
      </c>
      <c r="AU166" s="229" t="s">
        <v>89</v>
      </c>
      <c r="AY166" s="17" t="s">
        <v>142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89</v>
      </c>
      <c r="BK166" s="230">
        <f>ROUND(I166*H166,2)</f>
        <v>0</v>
      </c>
      <c r="BL166" s="17" t="s">
        <v>762</v>
      </c>
      <c r="BM166" s="229" t="s">
        <v>832</v>
      </c>
    </row>
    <row r="167" s="13" customFormat="1">
      <c r="A167" s="13"/>
      <c r="B167" s="231"/>
      <c r="C167" s="232"/>
      <c r="D167" s="233" t="s">
        <v>150</v>
      </c>
      <c r="E167" s="234" t="s">
        <v>1</v>
      </c>
      <c r="F167" s="235" t="s">
        <v>833</v>
      </c>
      <c r="G167" s="232"/>
      <c r="H167" s="236">
        <v>1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150</v>
      </c>
      <c r="AU167" s="242" t="s">
        <v>89</v>
      </c>
      <c r="AV167" s="13" t="s">
        <v>91</v>
      </c>
      <c r="AW167" s="13" t="s">
        <v>36</v>
      </c>
      <c r="AX167" s="13" t="s">
        <v>89</v>
      </c>
      <c r="AY167" s="242" t="s">
        <v>142</v>
      </c>
    </row>
    <row r="168" s="14" customFormat="1">
      <c r="A168" s="14"/>
      <c r="B168" s="243"/>
      <c r="C168" s="244"/>
      <c r="D168" s="233" t="s">
        <v>150</v>
      </c>
      <c r="E168" s="245" t="s">
        <v>1</v>
      </c>
      <c r="F168" s="246" t="s">
        <v>834</v>
      </c>
      <c r="G168" s="244"/>
      <c r="H168" s="245" t="s">
        <v>1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150</v>
      </c>
      <c r="AU168" s="252" t="s">
        <v>89</v>
      </c>
      <c r="AV168" s="14" t="s">
        <v>89</v>
      </c>
      <c r="AW168" s="14" t="s">
        <v>36</v>
      </c>
      <c r="AX168" s="14" t="s">
        <v>81</v>
      </c>
      <c r="AY168" s="252" t="s">
        <v>142</v>
      </c>
    </row>
    <row r="169" s="2" customFormat="1" ht="16.5" customHeight="1">
      <c r="A169" s="38"/>
      <c r="B169" s="39"/>
      <c r="C169" s="218" t="s">
        <v>223</v>
      </c>
      <c r="D169" s="218" t="s">
        <v>144</v>
      </c>
      <c r="E169" s="219" t="s">
        <v>835</v>
      </c>
      <c r="F169" s="220" t="s">
        <v>836</v>
      </c>
      <c r="G169" s="221" t="s">
        <v>241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46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762</v>
      </c>
      <c r="AT169" s="229" t="s">
        <v>144</v>
      </c>
      <c r="AU169" s="229" t="s">
        <v>89</v>
      </c>
      <c r="AY169" s="17" t="s">
        <v>142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89</v>
      </c>
      <c r="BK169" s="230">
        <f>ROUND(I169*H169,2)</f>
        <v>0</v>
      </c>
      <c r="BL169" s="17" t="s">
        <v>762</v>
      </c>
      <c r="BM169" s="229" t="s">
        <v>837</v>
      </c>
    </row>
    <row r="170" s="13" customFormat="1">
      <c r="A170" s="13"/>
      <c r="B170" s="231"/>
      <c r="C170" s="232"/>
      <c r="D170" s="233" t="s">
        <v>150</v>
      </c>
      <c r="E170" s="234" t="s">
        <v>1</v>
      </c>
      <c r="F170" s="235" t="s">
        <v>89</v>
      </c>
      <c r="G170" s="232"/>
      <c r="H170" s="236">
        <v>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150</v>
      </c>
      <c r="AU170" s="242" t="s">
        <v>89</v>
      </c>
      <c r="AV170" s="13" t="s">
        <v>91</v>
      </c>
      <c r="AW170" s="13" t="s">
        <v>36</v>
      </c>
      <c r="AX170" s="13" t="s">
        <v>89</v>
      </c>
      <c r="AY170" s="242" t="s">
        <v>142</v>
      </c>
    </row>
    <row r="171" s="14" customFormat="1">
      <c r="A171" s="14"/>
      <c r="B171" s="243"/>
      <c r="C171" s="244"/>
      <c r="D171" s="233" t="s">
        <v>150</v>
      </c>
      <c r="E171" s="245" t="s">
        <v>1</v>
      </c>
      <c r="F171" s="246" t="s">
        <v>838</v>
      </c>
      <c r="G171" s="244"/>
      <c r="H171" s="245" t="s">
        <v>1</v>
      </c>
      <c r="I171" s="247"/>
      <c r="J171" s="244"/>
      <c r="K171" s="244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150</v>
      </c>
      <c r="AU171" s="252" t="s">
        <v>89</v>
      </c>
      <c r="AV171" s="14" t="s">
        <v>89</v>
      </c>
      <c r="AW171" s="14" t="s">
        <v>36</v>
      </c>
      <c r="AX171" s="14" t="s">
        <v>81</v>
      </c>
      <c r="AY171" s="252" t="s">
        <v>142</v>
      </c>
    </row>
    <row r="172" s="14" customFormat="1">
      <c r="A172" s="14"/>
      <c r="B172" s="243"/>
      <c r="C172" s="244"/>
      <c r="D172" s="233" t="s">
        <v>150</v>
      </c>
      <c r="E172" s="245" t="s">
        <v>1</v>
      </c>
      <c r="F172" s="246" t="s">
        <v>839</v>
      </c>
      <c r="G172" s="244"/>
      <c r="H172" s="245" t="s">
        <v>1</v>
      </c>
      <c r="I172" s="247"/>
      <c r="J172" s="244"/>
      <c r="K172" s="244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150</v>
      </c>
      <c r="AU172" s="252" t="s">
        <v>89</v>
      </c>
      <c r="AV172" s="14" t="s">
        <v>89</v>
      </c>
      <c r="AW172" s="14" t="s">
        <v>36</v>
      </c>
      <c r="AX172" s="14" t="s">
        <v>81</v>
      </c>
      <c r="AY172" s="252" t="s">
        <v>142</v>
      </c>
    </row>
    <row r="173" s="14" customFormat="1">
      <c r="A173" s="14"/>
      <c r="B173" s="243"/>
      <c r="C173" s="244"/>
      <c r="D173" s="233" t="s">
        <v>150</v>
      </c>
      <c r="E173" s="245" t="s">
        <v>1</v>
      </c>
      <c r="F173" s="246" t="s">
        <v>840</v>
      </c>
      <c r="G173" s="244"/>
      <c r="H173" s="245" t="s">
        <v>1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150</v>
      </c>
      <c r="AU173" s="252" t="s">
        <v>89</v>
      </c>
      <c r="AV173" s="14" t="s">
        <v>89</v>
      </c>
      <c r="AW173" s="14" t="s">
        <v>36</v>
      </c>
      <c r="AX173" s="14" t="s">
        <v>81</v>
      </c>
      <c r="AY173" s="252" t="s">
        <v>142</v>
      </c>
    </row>
    <row r="174" s="14" customFormat="1">
      <c r="A174" s="14"/>
      <c r="B174" s="243"/>
      <c r="C174" s="244"/>
      <c r="D174" s="233" t="s">
        <v>150</v>
      </c>
      <c r="E174" s="245" t="s">
        <v>1</v>
      </c>
      <c r="F174" s="246" t="s">
        <v>841</v>
      </c>
      <c r="G174" s="244"/>
      <c r="H174" s="245" t="s">
        <v>1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150</v>
      </c>
      <c r="AU174" s="252" t="s">
        <v>89</v>
      </c>
      <c r="AV174" s="14" t="s">
        <v>89</v>
      </c>
      <c r="AW174" s="14" t="s">
        <v>36</v>
      </c>
      <c r="AX174" s="14" t="s">
        <v>81</v>
      </c>
      <c r="AY174" s="252" t="s">
        <v>142</v>
      </c>
    </row>
    <row r="175" s="14" customFormat="1">
      <c r="A175" s="14"/>
      <c r="B175" s="243"/>
      <c r="C175" s="244"/>
      <c r="D175" s="233" t="s">
        <v>150</v>
      </c>
      <c r="E175" s="245" t="s">
        <v>1</v>
      </c>
      <c r="F175" s="246" t="s">
        <v>842</v>
      </c>
      <c r="G175" s="244"/>
      <c r="H175" s="245" t="s">
        <v>1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150</v>
      </c>
      <c r="AU175" s="252" t="s">
        <v>89</v>
      </c>
      <c r="AV175" s="14" t="s">
        <v>89</v>
      </c>
      <c r="AW175" s="14" t="s">
        <v>36</v>
      </c>
      <c r="AX175" s="14" t="s">
        <v>81</v>
      </c>
      <c r="AY175" s="252" t="s">
        <v>142</v>
      </c>
    </row>
    <row r="176" s="14" customFormat="1">
      <c r="A176" s="14"/>
      <c r="B176" s="243"/>
      <c r="C176" s="244"/>
      <c r="D176" s="233" t="s">
        <v>150</v>
      </c>
      <c r="E176" s="245" t="s">
        <v>1</v>
      </c>
      <c r="F176" s="246" t="s">
        <v>843</v>
      </c>
      <c r="G176" s="244"/>
      <c r="H176" s="245" t="s">
        <v>1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150</v>
      </c>
      <c r="AU176" s="252" t="s">
        <v>89</v>
      </c>
      <c r="AV176" s="14" t="s">
        <v>89</v>
      </c>
      <c r="AW176" s="14" t="s">
        <v>36</v>
      </c>
      <c r="AX176" s="14" t="s">
        <v>81</v>
      </c>
      <c r="AY176" s="252" t="s">
        <v>142</v>
      </c>
    </row>
    <row r="177" s="14" customFormat="1">
      <c r="A177" s="14"/>
      <c r="B177" s="243"/>
      <c r="C177" s="244"/>
      <c r="D177" s="233" t="s">
        <v>150</v>
      </c>
      <c r="E177" s="245" t="s">
        <v>1</v>
      </c>
      <c r="F177" s="246" t="s">
        <v>844</v>
      </c>
      <c r="G177" s="244"/>
      <c r="H177" s="245" t="s">
        <v>1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150</v>
      </c>
      <c r="AU177" s="252" t="s">
        <v>89</v>
      </c>
      <c r="AV177" s="14" t="s">
        <v>89</v>
      </c>
      <c r="AW177" s="14" t="s">
        <v>36</v>
      </c>
      <c r="AX177" s="14" t="s">
        <v>81</v>
      </c>
      <c r="AY177" s="252" t="s">
        <v>142</v>
      </c>
    </row>
    <row r="178" s="14" customFormat="1">
      <c r="A178" s="14"/>
      <c r="B178" s="243"/>
      <c r="C178" s="244"/>
      <c r="D178" s="233" t="s">
        <v>150</v>
      </c>
      <c r="E178" s="245" t="s">
        <v>1</v>
      </c>
      <c r="F178" s="246" t="s">
        <v>845</v>
      </c>
      <c r="G178" s="244"/>
      <c r="H178" s="245" t="s">
        <v>1</v>
      </c>
      <c r="I178" s="247"/>
      <c r="J178" s="244"/>
      <c r="K178" s="244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150</v>
      </c>
      <c r="AU178" s="252" t="s">
        <v>89</v>
      </c>
      <c r="AV178" s="14" t="s">
        <v>89</v>
      </c>
      <c r="AW178" s="14" t="s">
        <v>36</v>
      </c>
      <c r="AX178" s="14" t="s">
        <v>81</v>
      </c>
      <c r="AY178" s="252" t="s">
        <v>142</v>
      </c>
    </row>
    <row r="179" s="14" customFormat="1">
      <c r="A179" s="14"/>
      <c r="B179" s="243"/>
      <c r="C179" s="244"/>
      <c r="D179" s="233" t="s">
        <v>150</v>
      </c>
      <c r="E179" s="245" t="s">
        <v>1</v>
      </c>
      <c r="F179" s="246" t="s">
        <v>846</v>
      </c>
      <c r="G179" s="244"/>
      <c r="H179" s="245" t="s">
        <v>1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150</v>
      </c>
      <c r="AU179" s="252" t="s">
        <v>89</v>
      </c>
      <c r="AV179" s="14" t="s">
        <v>89</v>
      </c>
      <c r="AW179" s="14" t="s">
        <v>36</v>
      </c>
      <c r="AX179" s="14" t="s">
        <v>81</v>
      </c>
      <c r="AY179" s="252" t="s">
        <v>142</v>
      </c>
    </row>
    <row r="180" s="2" customFormat="1" ht="16.5" customHeight="1">
      <c r="A180" s="38"/>
      <c r="B180" s="39"/>
      <c r="C180" s="218" t="s">
        <v>228</v>
      </c>
      <c r="D180" s="218" t="s">
        <v>144</v>
      </c>
      <c r="E180" s="219" t="s">
        <v>847</v>
      </c>
      <c r="F180" s="220" t="s">
        <v>848</v>
      </c>
      <c r="G180" s="221" t="s">
        <v>241</v>
      </c>
      <c r="H180" s="222">
        <v>1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46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762</v>
      </c>
      <c r="AT180" s="229" t="s">
        <v>144</v>
      </c>
      <c r="AU180" s="229" t="s">
        <v>89</v>
      </c>
      <c r="AY180" s="17" t="s">
        <v>142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89</v>
      </c>
      <c r="BK180" s="230">
        <f>ROUND(I180*H180,2)</f>
        <v>0</v>
      </c>
      <c r="BL180" s="17" t="s">
        <v>762</v>
      </c>
      <c r="BM180" s="229" t="s">
        <v>849</v>
      </c>
    </row>
    <row r="181" s="13" customFormat="1">
      <c r="A181" s="13"/>
      <c r="B181" s="231"/>
      <c r="C181" s="232"/>
      <c r="D181" s="233" t="s">
        <v>150</v>
      </c>
      <c r="E181" s="234" t="s">
        <v>1</v>
      </c>
      <c r="F181" s="235" t="s">
        <v>89</v>
      </c>
      <c r="G181" s="232"/>
      <c r="H181" s="236">
        <v>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150</v>
      </c>
      <c r="AU181" s="242" t="s">
        <v>89</v>
      </c>
      <c r="AV181" s="13" t="s">
        <v>91</v>
      </c>
      <c r="AW181" s="13" t="s">
        <v>36</v>
      </c>
      <c r="AX181" s="13" t="s">
        <v>89</v>
      </c>
      <c r="AY181" s="242" t="s">
        <v>142</v>
      </c>
    </row>
    <row r="182" s="14" customFormat="1">
      <c r="A182" s="14"/>
      <c r="B182" s="243"/>
      <c r="C182" s="244"/>
      <c r="D182" s="233" t="s">
        <v>150</v>
      </c>
      <c r="E182" s="245" t="s">
        <v>1</v>
      </c>
      <c r="F182" s="246" t="s">
        <v>850</v>
      </c>
      <c r="G182" s="244"/>
      <c r="H182" s="245" t="s">
        <v>1</v>
      </c>
      <c r="I182" s="247"/>
      <c r="J182" s="244"/>
      <c r="K182" s="244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150</v>
      </c>
      <c r="AU182" s="252" t="s">
        <v>89</v>
      </c>
      <c r="AV182" s="14" t="s">
        <v>89</v>
      </c>
      <c r="AW182" s="14" t="s">
        <v>36</v>
      </c>
      <c r="AX182" s="14" t="s">
        <v>81</v>
      </c>
      <c r="AY182" s="252" t="s">
        <v>142</v>
      </c>
    </row>
    <row r="183" s="14" customFormat="1">
      <c r="A183" s="14"/>
      <c r="B183" s="243"/>
      <c r="C183" s="244"/>
      <c r="D183" s="233" t="s">
        <v>150</v>
      </c>
      <c r="E183" s="245" t="s">
        <v>1</v>
      </c>
      <c r="F183" s="246" t="s">
        <v>851</v>
      </c>
      <c r="G183" s="244"/>
      <c r="H183" s="245" t="s">
        <v>1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150</v>
      </c>
      <c r="AU183" s="252" t="s">
        <v>89</v>
      </c>
      <c r="AV183" s="14" t="s">
        <v>89</v>
      </c>
      <c r="AW183" s="14" t="s">
        <v>36</v>
      </c>
      <c r="AX183" s="14" t="s">
        <v>81</v>
      </c>
      <c r="AY183" s="252" t="s">
        <v>142</v>
      </c>
    </row>
    <row r="184" s="14" customFormat="1">
      <c r="A184" s="14"/>
      <c r="B184" s="243"/>
      <c r="C184" s="244"/>
      <c r="D184" s="233" t="s">
        <v>150</v>
      </c>
      <c r="E184" s="245" t="s">
        <v>1</v>
      </c>
      <c r="F184" s="246" t="s">
        <v>852</v>
      </c>
      <c r="G184" s="244"/>
      <c r="H184" s="245" t="s">
        <v>1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150</v>
      </c>
      <c r="AU184" s="252" t="s">
        <v>89</v>
      </c>
      <c r="AV184" s="14" t="s">
        <v>89</v>
      </c>
      <c r="AW184" s="14" t="s">
        <v>36</v>
      </c>
      <c r="AX184" s="14" t="s">
        <v>81</v>
      </c>
      <c r="AY184" s="252" t="s">
        <v>142</v>
      </c>
    </row>
    <row r="185" s="2" customFormat="1" ht="16.5" customHeight="1">
      <c r="A185" s="38"/>
      <c r="B185" s="39"/>
      <c r="C185" s="218" t="s">
        <v>232</v>
      </c>
      <c r="D185" s="218" t="s">
        <v>144</v>
      </c>
      <c r="E185" s="219" t="s">
        <v>853</v>
      </c>
      <c r="F185" s="220" t="s">
        <v>854</v>
      </c>
      <c r="G185" s="221" t="s">
        <v>241</v>
      </c>
      <c r="H185" s="222">
        <v>1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46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762</v>
      </c>
      <c r="AT185" s="229" t="s">
        <v>144</v>
      </c>
      <c r="AU185" s="229" t="s">
        <v>89</v>
      </c>
      <c r="AY185" s="17" t="s">
        <v>142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89</v>
      </c>
      <c r="BK185" s="230">
        <f>ROUND(I185*H185,2)</f>
        <v>0</v>
      </c>
      <c r="BL185" s="17" t="s">
        <v>762</v>
      </c>
      <c r="BM185" s="229" t="s">
        <v>855</v>
      </c>
    </row>
    <row r="186" s="13" customFormat="1">
      <c r="A186" s="13"/>
      <c r="B186" s="231"/>
      <c r="C186" s="232"/>
      <c r="D186" s="233" t="s">
        <v>150</v>
      </c>
      <c r="E186" s="234" t="s">
        <v>1</v>
      </c>
      <c r="F186" s="235" t="s">
        <v>856</v>
      </c>
      <c r="G186" s="232"/>
      <c r="H186" s="236">
        <v>1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150</v>
      </c>
      <c r="AU186" s="242" t="s">
        <v>89</v>
      </c>
      <c r="AV186" s="13" t="s">
        <v>91</v>
      </c>
      <c r="AW186" s="13" t="s">
        <v>36</v>
      </c>
      <c r="AX186" s="13" t="s">
        <v>89</v>
      </c>
      <c r="AY186" s="242" t="s">
        <v>142</v>
      </c>
    </row>
    <row r="187" s="14" customFormat="1">
      <c r="A187" s="14"/>
      <c r="B187" s="243"/>
      <c r="C187" s="244"/>
      <c r="D187" s="233" t="s">
        <v>150</v>
      </c>
      <c r="E187" s="245" t="s">
        <v>1</v>
      </c>
      <c r="F187" s="246" t="s">
        <v>857</v>
      </c>
      <c r="G187" s="244"/>
      <c r="H187" s="245" t="s">
        <v>1</v>
      </c>
      <c r="I187" s="247"/>
      <c r="J187" s="244"/>
      <c r="K187" s="244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150</v>
      </c>
      <c r="AU187" s="252" t="s">
        <v>89</v>
      </c>
      <c r="AV187" s="14" t="s">
        <v>89</v>
      </c>
      <c r="AW187" s="14" t="s">
        <v>36</v>
      </c>
      <c r="AX187" s="14" t="s">
        <v>81</v>
      </c>
      <c r="AY187" s="252" t="s">
        <v>142</v>
      </c>
    </row>
    <row r="188" s="2" customFormat="1" ht="16.5" customHeight="1">
      <c r="A188" s="38"/>
      <c r="B188" s="39"/>
      <c r="C188" s="218" t="s">
        <v>238</v>
      </c>
      <c r="D188" s="218" t="s">
        <v>144</v>
      </c>
      <c r="E188" s="219" t="s">
        <v>858</v>
      </c>
      <c r="F188" s="220" t="s">
        <v>859</v>
      </c>
      <c r="G188" s="221" t="s">
        <v>241</v>
      </c>
      <c r="H188" s="222">
        <v>1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46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762</v>
      </c>
      <c r="AT188" s="229" t="s">
        <v>144</v>
      </c>
      <c r="AU188" s="229" t="s">
        <v>89</v>
      </c>
      <c r="AY188" s="17" t="s">
        <v>142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89</v>
      </c>
      <c r="BK188" s="230">
        <f>ROUND(I188*H188,2)</f>
        <v>0</v>
      </c>
      <c r="BL188" s="17" t="s">
        <v>762</v>
      </c>
      <c r="BM188" s="229" t="s">
        <v>860</v>
      </c>
    </row>
    <row r="189" s="13" customFormat="1">
      <c r="A189" s="13"/>
      <c r="B189" s="231"/>
      <c r="C189" s="232"/>
      <c r="D189" s="233" t="s">
        <v>150</v>
      </c>
      <c r="E189" s="234" t="s">
        <v>1</v>
      </c>
      <c r="F189" s="235" t="s">
        <v>89</v>
      </c>
      <c r="G189" s="232"/>
      <c r="H189" s="236">
        <v>1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150</v>
      </c>
      <c r="AU189" s="242" t="s">
        <v>89</v>
      </c>
      <c r="AV189" s="13" t="s">
        <v>91</v>
      </c>
      <c r="AW189" s="13" t="s">
        <v>36</v>
      </c>
      <c r="AX189" s="13" t="s">
        <v>89</v>
      </c>
      <c r="AY189" s="242" t="s">
        <v>142</v>
      </c>
    </row>
    <row r="190" s="14" customFormat="1">
      <c r="A190" s="14"/>
      <c r="B190" s="243"/>
      <c r="C190" s="244"/>
      <c r="D190" s="233" t="s">
        <v>150</v>
      </c>
      <c r="E190" s="245" t="s">
        <v>1</v>
      </c>
      <c r="F190" s="246" t="s">
        <v>861</v>
      </c>
      <c r="G190" s="244"/>
      <c r="H190" s="245" t="s">
        <v>1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150</v>
      </c>
      <c r="AU190" s="252" t="s">
        <v>89</v>
      </c>
      <c r="AV190" s="14" t="s">
        <v>89</v>
      </c>
      <c r="AW190" s="14" t="s">
        <v>36</v>
      </c>
      <c r="AX190" s="14" t="s">
        <v>81</v>
      </c>
      <c r="AY190" s="252" t="s">
        <v>142</v>
      </c>
    </row>
    <row r="191" s="2" customFormat="1" ht="16.5" customHeight="1">
      <c r="A191" s="38"/>
      <c r="B191" s="39"/>
      <c r="C191" s="218" t="s">
        <v>245</v>
      </c>
      <c r="D191" s="218" t="s">
        <v>144</v>
      </c>
      <c r="E191" s="219" t="s">
        <v>862</v>
      </c>
      <c r="F191" s="220" t="s">
        <v>863</v>
      </c>
      <c r="G191" s="221" t="s">
        <v>241</v>
      </c>
      <c r="H191" s="222">
        <v>1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46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762</v>
      </c>
      <c r="AT191" s="229" t="s">
        <v>144</v>
      </c>
      <c r="AU191" s="229" t="s">
        <v>89</v>
      </c>
      <c r="AY191" s="17" t="s">
        <v>142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89</v>
      </c>
      <c r="BK191" s="230">
        <f>ROUND(I191*H191,2)</f>
        <v>0</v>
      </c>
      <c r="BL191" s="17" t="s">
        <v>762</v>
      </c>
      <c r="BM191" s="229" t="s">
        <v>864</v>
      </c>
    </row>
    <row r="192" s="13" customFormat="1">
      <c r="A192" s="13"/>
      <c r="B192" s="231"/>
      <c r="C192" s="232"/>
      <c r="D192" s="233" t="s">
        <v>150</v>
      </c>
      <c r="E192" s="234" t="s">
        <v>1</v>
      </c>
      <c r="F192" s="235" t="s">
        <v>89</v>
      </c>
      <c r="G192" s="232"/>
      <c r="H192" s="236">
        <v>1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150</v>
      </c>
      <c r="AU192" s="242" t="s">
        <v>89</v>
      </c>
      <c r="AV192" s="13" t="s">
        <v>91</v>
      </c>
      <c r="AW192" s="13" t="s">
        <v>36</v>
      </c>
      <c r="AX192" s="13" t="s">
        <v>89</v>
      </c>
      <c r="AY192" s="242" t="s">
        <v>142</v>
      </c>
    </row>
    <row r="193" s="14" customFormat="1">
      <c r="A193" s="14"/>
      <c r="B193" s="243"/>
      <c r="C193" s="244"/>
      <c r="D193" s="233" t="s">
        <v>150</v>
      </c>
      <c r="E193" s="245" t="s">
        <v>1</v>
      </c>
      <c r="F193" s="246" t="s">
        <v>865</v>
      </c>
      <c r="G193" s="244"/>
      <c r="H193" s="245" t="s">
        <v>1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150</v>
      </c>
      <c r="AU193" s="252" t="s">
        <v>89</v>
      </c>
      <c r="AV193" s="14" t="s">
        <v>89</v>
      </c>
      <c r="AW193" s="14" t="s">
        <v>36</v>
      </c>
      <c r="AX193" s="14" t="s">
        <v>81</v>
      </c>
      <c r="AY193" s="252" t="s">
        <v>142</v>
      </c>
    </row>
    <row r="194" s="14" customFormat="1">
      <c r="A194" s="14"/>
      <c r="B194" s="243"/>
      <c r="C194" s="244"/>
      <c r="D194" s="233" t="s">
        <v>150</v>
      </c>
      <c r="E194" s="245" t="s">
        <v>1</v>
      </c>
      <c r="F194" s="246" t="s">
        <v>866</v>
      </c>
      <c r="G194" s="244"/>
      <c r="H194" s="245" t="s">
        <v>1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150</v>
      </c>
      <c r="AU194" s="252" t="s">
        <v>89</v>
      </c>
      <c r="AV194" s="14" t="s">
        <v>89</v>
      </c>
      <c r="AW194" s="14" t="s">
        <v>36</v>
      </c>
      <c r="AX194" s="14" t="s">
        <v>81</v>
      </c>
      <c r="AY194" s="252" t="s">
        <v>142</v>
      </c>
    </row>
    <row r="195" s="14" customFormat="1">
      <c r="A195" s="14"/>
      <c r="B195" s="243"/>
      <c r="C195" s="244"/>
      <c r="D195" s="233" t="s">
        <v>150</v>
      </c>
      <c r="E195" s="245" t="s">
        <v>1</v>
      </c>
      <c r="F195" s="246" t="s">
        <v>867</v>
      </c>
      <c r="G195" s="244"/>
      <c r="H195" s="245" t="s">
        <v>1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150</v>
      </c>
      <c r="AU195" s="252" t="s">
        <v>89</v>
      </c>
      <c r="AV195" s="14" t="s">
        <v>89</v>
      </c>
      <c r="AW195" s="14" t="s">
        <v>36</v>
      </c>
      <c r="AX195" s="14" t="s">
        <v>81</v>
      </c>
      <c r="AY195" s="252" t="s">
        <v>142</v>
      </c>
    </row>
    <row r="196" s="14" customFormat="1">
      <c r="A196" s="14"/>
      <c r="B196" s="243"/>
      <c r="C196" s="244"/>
      <c r="D196" s="233" t="s">
        <v>150</v>
      </c>
      <c r="E196" s="245" t="s">
        <v>1</v>
      </c>
      <c r="F196" s="246" t="s">
        <v>868</v>
      </c>
      <c r="G196" s="244"/>
      <c r="H196" s="245" t="s">
        <v>1</v>
      </c>
      <c r="I196" s="247"/>
      <c r="J196" s="244"/>
      <c r="K196" s="244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150</v>
      </c>
      <c r="AU196" s="252" t="s">
        <v>89</v>
      </c>
      <c r="AV196" s="14" t="s">
        <v>89</v>
      </c>
      <c r="AW196" s="14" t="s">
        <v>36</v>
      </c>
      <c r="AX196" s="14" t="s">
        <v>81</v>
      </c>
      <c r="AY196" s="252" t="s">
        <v>142</v>
      </c>
    </row>
    <row r="197" s="14" customFormat="1">
      <c r="A197" s="14"/>
      <c r="B197" s="243"/>
      <c r="C197" s="244"/>
      <c r="D197" s="233" t="s">
        <v>150</v>
      </c>
      <c r="E197" s="245" t="s">
        <v>1</v>
      </c>
      <c r="F197" s="246" t="s">
        <v>869</v>
      </c>
      <c r="G197" s="244"/>
      <c r="H197" s="245" t="s">
        <v>1</v>
      </c>
      <c r="I197" s="247"/>
      <c r="J197" s="244"/>
      <c r="K197" s="244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150</v>
      </c>
      <c r="AU197" s="252" t="s">
        <v>89</v>
      </c>
      <c r="AV197" s="14" t="s">
        <v>89</v>
      </c>
      <c r="AW197" s="14" t="s">
        <v>36</v>
      </c>
      <c r="AX197" s="14" t="s">
        <v>81</v>
      </c>
      <c r="AY197" s="252" t="s">
        <v>142</v>
      </c>
    </row>
    <row r="198" s="14" customFormat="1">
      <c r="A198" s="14"/>
      <c r="B198" s="243"/>
      <c r="C198" s="244"/>
      <c r="D198" s="233" t="s">
        <v>150</v>
      </c>
      <c r="E198" s="245" t="s">
        <v>1</v>
      </c>
      <c r="F198" s="246" t="s">
        <v>870</v>
      </c>
      <c r="G198" s="244"/>
      <c r="H198" s="245" t="s">
        <v>1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150</v>
      </c>
      <c r="AU198" s="252" t="s">
        <v>89</v>
      </c>
      <c r="AV198" s="14" t="s">
        <v>89</v>
      </c>
      <c r="AW198" s="14" t="s">
        <v>36</v>
      </c>
      <c r="AX198" s="14" t="s">
        <v>81</v>
      </c>
      <c r="AY198" s="252" t="s">
        <v>142</v>
      </c>
    </row>
    <row r="199" s="12" customFormat="1" ht="22.8" customHeight="1">
      <c r="A199" s="12"/>
      <c r="B199" s="202"/>
      <c r="C199" s="203"/>
      <c r="D199" s="204" t="s">
        <v>80</v>
      </c>
      <c r="E199" s="216" t="s">
        <v>871</v>
      </c>
      <c r="F199" s="216" t="s">
        <v>872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P200</f>
        <v>0</v>
      </c>
      <c r="Q199" s="210"/>
      <c r="R199" s="211">
        <f>R200</f>
        <v>0</v>
      </c>
      <c r="S199" s="210"/>
      <c r="T199" s="212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169</v>
      </c>
      <c r="AT199" s="214" t="s">
        <v>80</v>
      </c>
      <c r="AU199" s="214" t="s">
        <v>89</v>
      </c>
      <c r="AY199" s="213" t="s">
        <v>142</v>
      </c>
      <c r="BK199" s="215">
        <f>BK200</f>
        <v>0</v>
      </c>
    </row>
    <row r="200" s="2" customFormat="1" ht="16.5" customHeight="1">
      <c r="A200" s="38"/>
      <c r="B200" s="39"/>
      <c r="C200" s="218" t="s">
        <v>7</v>
      </c>
      <c r="D200" s="218" t="s">
        <v>144</v>
      </c>
      <c r="E200" s="219" t="s">
        <v>873</v>
      </c>
      <c r="F200" s="220" t="s">
        <v>874</v>
      </c>
      <c r="G200" s="221" t="s">
        <v>241</v>
      </c>
      <c r="H200" s="222">
        <v>1</v>
      </c>
      <c r="I200" s="223"/>
      <c r="J200" s="224">
        <f>ROUND(I200*H200,2)</f>
        <v>0</v>
      </c>
      <c r="K200" s="220" t="s">
        <v>1</v>
      </c>
      <c r="L200" s="44"/>
      <c r="M200" s="263" t="s">
        <v>1</v>
      </c>
      <c r="N200" s="264" t="s">
        <v>46</v>
      </c>
      <c r="O200" s="265"/>
      <c r="P200" s="266">
        <f>O200*H200</f>
        <v>0</v>
      </c>
      <c r="Q200" s="266">
        <v>0</v>
      </c>
      <c r="R200" s="266">
        <f>Q200*H200</f>
        <v>0</v>
      </c>
      <c r="S200" s="266">
        <v>0</v>
      </c>
      <c r="T200" s="26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762</v>
      </c>
      <c r="AT200" s="229" t="s">
        <v>144</v>
      </c>
      <c r="AU200" s="229" t="s">
        <v>91</v>
      </c>
      <c r="AY200" s="17" t="s">
        <v>142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89</v>
      </c>
      <c r="BK200" s="230">
        <f>ROUND(I200*H200,2)</f>
        <v>0</v>
      </c>
      <c r="BL200" s="17" t="s">
        <v>762</v>
      </c>
      <c r="BM200" s="229" t="s">
        <v>875</v>
      </c>
    </row>
    <row r="201" s="2" customFormat="1" ht="6.96" customHeight="1">
      <c r="A201" s="38"/>
      <c r="B201" s="66"/>
      <c r="C201" s="67"/>
      <c r="D201" s="67"/>
      <c r="E201" s="67"/>
      <c r="F201" s="67"/>
      <c r="G201" s="67"/>
      <c r="H201" s="67"/>
      <c r="I201" s="67"/>
      <c r="J201" s="67"/>
      <c r="K201" s="67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jtfPQZpSZ1nxJVDHW/EmIRnec1WfrHB/XAy3sej/Z0BRAoiBKnQtDE0j7/nk6hnJ0vo8YoBNk91Cznn+HtWl3Q==" hashValue="kXVzvyknKw9tiAHiWL1cnA1XjGRWHxK/e3Mm1ekARUXfgaq34QGuT8lTay64QGwKoMbEwREP3xx4HH8k9dXbwQ==" algorithmName="SHA-512" password="CC35"/>
  <autoFilter ref="C119:K20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FILIP\uzivatel</dc:creator>
  <cp:lastModifiedBy>FILIP\uzivatel</cp:lastModifiedBy>
  <dcterms:created xsi:type="dcterms:W3CDTF">2022-02-21T12:36:23Z</dcterms:created>
  <dcterms:modified xsi:type="dcterms:W3CDTF">2022-02-21T12:36:32Z</dcterms:modified>
</cp:coreProperties>
</file>